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<sst xmlns="http://schemas.openxmlformats.org/spreadsheetml/2006/main" count="194" uniqueCount="149">
  <si>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</si>
  <si>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</si>
  <si>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</si>
  <si>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</si>
  <si>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</si>
  <si>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</si>
  <si>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</si>
  <si>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</si>
  <si>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</si>
  <si>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</si>
  <si>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</si>
  <si>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</si>
  <si>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</si>
  <si>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</si>
  <si>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</si>
  <si>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</si>
  <si>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</si>
  <si>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</si>
  <si>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</si>
  <si>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</si>
  <si>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</si>
  <si>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</si>
  <si>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</si>
  <si>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</si>
  <si>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</si>
  <si>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</si>
  <si>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</si>
  <si>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</si>
  <si>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</si>
  <si>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</si>
  <si>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</si>
  <si>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</si>
  <si>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</si>
  <si>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</si>
  <si>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</si>
  <si>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</si>
  <si>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</si>
  <si>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</si>
  <si>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</si>
  <si>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</si>
  <si>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</si>
  <si>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</si>
  <si>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</si>
  <si>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</si>
  <si>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</si>
  <si>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</si>
  <si>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</si>
  <si>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</si>
  <si>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</si>
  <si>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</si>
  <si>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</si>
  <si>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</si>
  <si>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</si>
  <si>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</si>
  <si>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</si>
  <si>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</si>
  <si>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</si>
  <si>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</si>
  <si>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</si>
  <si>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</si>
  <si>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</si>
  <si>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</si>
  <si>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</si>
  <si>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</si>
  <si>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</si>
  <si>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</si>
  <si>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</si>
  <si>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</si>
  <si>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</si>
  <si>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</si>
  <si>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</si>
  <si>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</si>
  <si>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</si>
  <si>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</si>
  <si>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</si>
  <si>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</si>
  <si>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</si>
  <si>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</si>
  <si>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</si>
  <si>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</si>
  <si>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</si>
  <si>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</si>
  <si>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</si>
  <si>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</si>
  <si>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</si>
  <si>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</si>
  <si>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</si>
  <si>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</si>
  <si>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</si>
  <si>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</si>
  <si>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</si>
  <si>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</si>
  <si>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</si>
  <si>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</si>
  <si>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</si>
  <si>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</si>
  <si>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</si>
  <si>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</si>
  <si>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</si>
  <si>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</si>
  <si>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</si>
  <si>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</si>
  <si>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</si>
  <si>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</si>
  <si>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</si>
  <si>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</si>
  <si>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</si>
  <si>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</si>
  <si>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</si>
  <si>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</si>
  <si>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</si>
  <si>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</si>
  <si>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</si>
  <si>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</si>
  <si>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</si>
  <si>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</si>
  <si>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</si>
  <si>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</si>
  <si>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</si>
  <si>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</si>
  <si>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</si>
  <si>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</si>
  <si>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</si>
  <si>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</si>
  <si>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</si>
  <si>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</si>
  <si>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</si>
  <si>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</si>
  <si>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</si>
  <si>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</si>
  <si>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</si>
  <si>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</si>
  <si>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</si>
  <si>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</si>
  <si>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</si>
  <si>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</si>
  <si>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</si>
  <si>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</si>
  <si>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</si>
  <si>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</si>
  <si>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Математика</t>
  </si>
  <si>
    <t xml:space="preserve">08Б </t>
  </si>
  <si>
    <t>Курбатова Влада Владимировна</t>
  </si>
  <si>
    <t>Лаврукова Светлана Александровна</t>
  </si>
  <si>
    <t>более 30 лет</t>
  </si>
  <si>
    <t>высшая</t>
  </si>
  <si>
    <t>Не определено</t>
  </si>
  <si>
    <t>Базовый</t>
  </si>
  <si>
    <t>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</si>
</sst>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7563428"/>
        <c:axId val="961989"/>
      </c:barChart>
      <c:catAx>
        <c:axId val="756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0"/>
        <c:auto val="1"/>
        <c:lblOffset val="100"/>
        <c:tickLblSkip val="1"/>
        <c:noMultiLvlLbl val="0"/>
      </c:catAx>
      <c:valAx>
        <c:axId val="9619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16</v>
      </c>
      <c r="H4" s="26" t="s">
        <v>23</v>
      </c>
      <c r="I4" s="19">
        <v>4</v>
      </c>
      <c r="K4" s="23" t="s">
        <v>24</v>
      </c>
      <c r="L4" s="24"/>
      <c r="M4" s="24"/>
      <c r="N4" s="24"/>
      <c r="O4" s="157">
        <v>16</v>
      </c>
      <c r="P4" s="23" t="s">
        <v>25</v>
      </c>
      <c r="Q4" s="24"/>
      <c r="R4" s="24"/>
      <c r="S4" s="24"/>
      <c r="T4" s="158">
        <v>6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22</v>
      </c>
      <c r="AS5" s="50">
        <f>O4</f>
        <v>16</v>
      </c>
      <c r="AT5" s="48">
        <f>T4</f>
        <v>6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1</v>
      </c>
      <c r="C8" s="138">
        <v>1</v>
      </c>
      <c r="D8" s="1">
        <v>0</v>
      </c>
      <c r="E8" s="1">
        <v>0</v>
      </c>
      <c r="F8" s="1" t="s">
        <v>148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1</v>
      </c>
      <c r="P8" s="1">
        <v>0</v>
      </c>
      <c r="Q8" s="1">
        <v>0</v>
      </c>
      <c r="R8" s="1">
        <v>1</v>
      </c>
      <c r="S8" s="1">
        <v>1</v>
      </c>
      <c r="AH8" s="1">
        <v>0</v>
      </c>
      <c r="AI8" s="1">
        <v>0</v>
      </c>
      <c r="AJ8" s="1">
        <v>0</v>
      </c>
      <c r="AK8" s="1">
        <v>0</v>
      </c>
      <c r="AR8" s="143">
        <v>6</v>
      </c>
      <c r="AS8" s="144">
        <v>6</v>
      </c>
      <c r="AT8" s="144">
        <v>0</v>
      </c>
      <c r="AU8" s="148">
        <v>28.5714282989502</v>
      </c>
      <c r="AV8" s="148">
        <v>40</v>
      </c>
      <c r="AW8" s="148">
        <v>0</v>
      </c>
    </row>
    <row r="9" spans="1:49" ht="12.75">
      <c r="A9" s="138"/>
      <c r="B9" s="138">
        <v>2</v>
      </c>
      <c r="C9" s="138">
        <v>1</v>
      </c>
      <c r="D9" s="1">
        <v>0</v>
      </c>
      <c r="E9" s="1">
        <v>0</v>
      </c>
      <c r="F9" s="1" t="s">
        <v>148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1</v>
      </c>
      <c r="M9" s="1">
        <v>0</v>
      </c>
      <c r="N9" s="1">
        <v>1</v>
      </c>
      <c r="O9" s="1">
        <v>0</v>
      </c>
      <c r="P9" s="1">
        <v>1</v>
      </c>
      <c r="Q9" s="1">
        <v>1</v>
      </c>
      <c r="R9" s="1">
        <v>0</v>
      </c>
      <c r="S9" s="1">
        <v>0</v>
      </c>
      <c r="AH9" s="1">
        <v>0</v>
      </c>
      <c r="AI9" s="1">
        <v>0</v>
      </c>
      <c r="AJ9" s="1">
        <v>0</v>
      </c>
      <c r="AK9" s="1">
        <v>0</v>
      </c>
      <c r="AR9" s="141">
        <v>8</v>
      </c>
      <c r="AS9" s="142">
        <v>8</v>
      </c>
      <c r="AT9" s="142">
        <v>0</v>
      </c>
      <c r="AU9" s="149">
        <v>38.0952377319336</v>
      </c>
      <c r="AV9" s="149">
        <v>53.3333320617676</v>
      </c>
      <c r="AW9" s="149">
        <v>0</v>
      </c>
    </row>
    <row r="10" spans="1:49" ht="12.75">
      <c r="A10" s="138"/>
      <c r="B10" s="138">
        <v>6</v>
      </c>
      <c r="C10" s="138">
        <v>1</v>
      </c>
      <c r="D10" s="1">
        <v>1</v>
      </c>
      <c r="E10" s="1">
        <v>1</v>
      </c>
      <c r="F10" s="1" t="s">
        <v>148</v>
      </c>
      <c r="G10" s="1">
        <v>0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0</v>
      </c>
      <c r="S10" s="1">
        <v>1</v>
      </c>
      <c r="AH10" s="1">
        <v>0</v>
      </c>
      <c r="AI10" s="1">
        <v>0.25</v>
      </c>
      <c r="AJ10" s="1">
        <v>0</v>
      </c>
      <c r="AK10" s="1">
        <v>0</v>
      </c>
      <c r="AR10" s="141">
        <v>13.25</v>
      </c>
      <c r="AS10" s="142">
        <v>13</v>
      </c>
      <c r="AT10" s="142">
        <v>0.25</v>
      </c>
      <c r="AU10" s="149">
        <v>63.0952377319336</v>
      </c>
      <c r="AV10" s="149">
        <v>86.6666641235352</v>
      </c>
      <c r="AW10" s="149">
        <v>4.16666650772095</v>
      </c>
    </row>
    <row r="11" spans="1:49" ht="12.75">
      <c r="A11" s="138"/>
      <c r="B11" s="138"/>
      <c r="C11" s="138">
        <v>1</v>
      </c>
      <c r="AR11" s="141"/>
      <c r="AS11" s="142"/>
      <c r="AT11" s="142"/>
      <c r="AU11" s="149"/>
      <c r="AV11" s="149"/>
      <c r="AW11" s="149"/>
    </row>
    <row r="12" spans="1:49" ht="12.75">
      <c r="A12" s="138"/>
      <c r="B12" s="138"/>
      <c r="C12" s="138">
        <v>1</v>
      </c>
      <c r="AR12" s="141"/>
      <c r="AS12" s="142"/>
      <c r="AT12" s="142"/>
      <c r="AU12" s="149"/>
      <c r="AV12" s="149"/>
      <c r="AW12" s="149"/>
    </row>
    <row r="13" spans="1:49" ht="12.75">
      <c r="A13" s="138"/>
      <c r="B13" s="138"/>
      <c r="C13" s="138">
        <v>1</v>
      </c>
      <c r="AR13" s="141"/>
      <c r="AS13" s="142"/>
      <c r="AT13" s="142"/>
      <c r="AU13" s="149"/>
      <c r="AV13" s="149"/>
      <c r="AW13" s="149"/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3</v>
      </c>
      <c r="C23" s="33"/>
      <c r="D23" s="34">
        <f aca="true" t="shared" si="0" ref="D23:AI23">SUM(D8:D22)</f>
        <v>1</v>
      </c>
      <c r="E23" s="34">
        <f t="shared" si="0"/>
        <v>1</v>
      </c>
      <c r="F23" s="34">
        <f t="shared" si="0"/>
        <v>0</v>
      </c>
      <c r="G23" s="34">
        <f t="shared" si="0"/>
        <v>1</v>
      </c>
      <c r="H23" s="34">
        <f t="shared" si="0"/>
        <v>3</v>
      </c>
      <c r="I23" s="34">
        <f t="shared" si="0"/>
        <v>3</v>
      </c>
      <c r="J23" s="34">
        <f t="shared" si="0"/>
        <v>1</v>
      </c>
      <c r="K23" s="34">
        <f t="shared" si="0"/>
        <v>2</v>
      </c>
      <c r="L23" s="34">
        <f t="shared" si="0"/>
        <v>2</v>
      </c>
      <c r="M23" s="34">
        <f t="shared" si="0"/>
        <v>2</v>
      </c>
      <c r="N23" s="34">
        <f t="shared" si="0"/>
        <v>2</v>
      </c>
      <c r="O23" s="34">
        <f t="shared" si="0"/>
        <v>2</v>
      </c>
      <c r="P23" s="34">
        <f t="shared" si="0"/>
        <v>2</v>
      </c>
      <c r="Q23" s="34">
        <f t="shared" si="0"/>
        <v>2</v>
      </c>
      <c r="R23" s="34">
        <f t="shared" si="0"/>
        <v>1</v>
      </c>
      <c r="S23" s="34">
        <f t="shared" si="0"/>
        <v>2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0</v>
      </c>
      <c r="AI23" s="34">
        <f t="shared" si="0"/>
        <v>0.25</v>
      </c>
      <c r="AJ23" s="34">
        <f aca="true" t="shared" si="1" ref="AJ23:AT23">SUM(AJ8:AJ22)</f>
        <v>0</v>
      </c>
      <c r="AK23" s="34">
        <f t="shared" si="1"/>
        <v>0</v>
      </c>
      <c r="AL23" s="34">
        <f t="shared" si="1"/>
        <v>0</v>
      </c>
      <c r="AM23" s="34">
        <f t="shared" si="1"/>
        <v>0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27.25</v>
      </c>
      <c r="AS23" s="140">
        <f t="shared" si="1"/>
        <v>27</v>
      </c>
      <c r="AT23" s="140">
        <f t="shared" si="1"/>
        <v>0.25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0.3333333333333333</v>
      </c>
      <c r="E24" s="38">
        <f t="shared" si="2"/>
        <v>0.3333333333333333</v>
      </c>
      <c r="F24" s="38">
        <f t="shared" si="2"/>
        <v>0</v>
      </c>
      <c r="G24" s="38">
        <f t="shared" si="2"/>
        <v>0.3333333333333333</v>
      </c>
      <c r="H24" s="38">
        <f t="shared" si="2"/>
        <v>1</v>
      </c>
      <c r="I24" s="38">
        <f t="shared" si="2"/>
        <v>1</v>
      </c>
      <c r="J24" s="38">
        <f t="shared" si="2"/>
        <v>0.3333333333333333</v>
      </c>
      <c r="K24" s="38">
        <f t="shared" si="2"/>
        <v>0.6666666666666666</v>
      </c>
      <c r="L24" s="38">
        <f t="shared" si="2"/>
        <v>0.6666666666666666</v>
      </c>
      <c r="M24" s="38">
        <f t="shared" si="2"/>
        <v>0.6666666666666666</v>
      </c>
      <c r="N24" s="38">
        <f t="shared" si="2"/>
        <v>0.6666666666666666</v>
      </c>
      <c r="O24" s="38">
        <f t="shared" si="2"/>
        <v>0.6666666666666666</v>
      </c>
      <c r="P24" s="38">
        <f t="shared" si="2"/>
        <v>0.6666666666666666</v>
      </c>
      <c r="Q24" s="38">
        <f t="shared" si="2"/>
        <v>0.6666666666666666</v>
      </c>
      <c r="R24" s="38">
        <f t="shared" si="2"/>
        <v>0.3333333333333333</v>
      </c>
      <c r="S24" s="38">
        <f t="shared" si="2"/>
        <v>0.6666666666666666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</v>
      </c>
      <c r="AI24" s="38">
        <f t="shared" si="3"/>
        <v>0.08333333333333333</v>
      </c>
      <c r="AJ24" s="38">
        <f t="shared" si="3"/>
        <v>0</v>
      </c>
      <c r="AK24" s="38">
        <f t="shared" si="3"/>
        <v>0</v>
      </c>
      <c r="AL24" s="38">
        <f t="shared" si="3"/>
        <v>0</v>
      </c>
      <c r="AM24" s="38">
        <f t="shared" si="3"/>
        <v>0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0.4128787878787879</v>
      </c>
      <c r="AS24" s="139">
        <f>AS23/(AS5*$B$23)</f>
        <v>0.5625</v>
      </c>
      <c r="AT24" s="139">
        <f>AT23/(AT5*$B$23)</f>
        <v>0.013888888888888888</v>
      </c>
      <c r="AU24" s="150"/>
      <c r="AV24" s="150"/>
      <c r="AW24" s="150"/>
    </row>
    <row r="25" spans="1:49" ht="12.75">
      <c r="A25" s="138"/>
      <c r="B25" s="138">
        <v>3</v>
      </c>
      <c r="C25" s="138">
        <v>2</v>
      </c>
      <c r="D25" s="1">
        <v>0</v>
      </c>
      <c r="E25" s="1">
        <v>0</v>
      </c>
      <c r="F25" s="1" t="s">
        <v>148</v>
      </c>
      <c r="G25" s="1">
        <v>0</v>
      </c>
      <c r="H25" s="1">
        <v>1</v>
      </c>
      <c r="I25" s="1">
        <v>1</v>
      </c>
      <c r="J25" s="1">
        <v>0</v>
      </c>
      <c r="K25" s="1">
        <v>1</v>
      </c>
      <c r="L25" s="1">
        <v>0</v>
      </c>
      <c r="M25" s="1">
        <v>0</v>
      </c>
      <c r="N25" s="1">
        <v>1</v>
      </c>
      <c r="O25" s="1">
        <v>1</v>
      </c>
      <c r="P25" s="1">
        <v>0</v>
      </c>
      <c r="Q25" s="1">
        <v>1</v>
      </c>
      <c r="R25" s="1">
        <v>1</v>
      </c>
      <c r="S25" s="1">
        <v>1</v>
      </c>
      <c r="AH25" s="1">
        <v>0</v>
      </c>
      <c r="AI25" s="1">
        <v>0.5</v>
      </c>
      <c r="AJ25" s="1">
        <v>2</v>
      </c>
      <c r="AK25" s="1">
        <v>0</v>
      </c>
      <c r="AR25" s="141">
        <v>10.5</v>
      </c>
      <c r="AS25" s="142">
        <v>8</v>
      </c>
      <c r="AT25" s="142">
        <v>2.5</v>
      </c>
      <c r="AU25" s="149">
        <v>50</v>
      </c>
      <c r="AV25" s="149">
        <v>53.3333320617676</v>
      </c>
      <c r="AW25" s="149">
        <v>41.6666679382324</v>
      </c>
    </row>
    <row r="26" spans="1:49" ht="12.75">
      <c r="A26" s="138"/>
      <c r="B26" s="138">
        <v>5</v>
      </c>
      <c r="C26" s="138">
        <v>2</v>
      </c>
      <c r="D26" s="1">
        <v>0</v>
      </c>
      <c r="E26" s="1">
        <v>1</v>
      </c>
      <c r="F26" s="1" t="s">
        <v>148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1</v>
      </c>
      <c r="O26" s="1">
        <v>0</v>
      </c>
      <c r="P26" s="1">
        <v>0</v>
      </c>
      <c r="Q26" s="1">
        <v>1</v>
      </c>
      <c r="R26" s="1">
        <v>1</v>
      </c>
      <c r="S26" s="1">
        <v>0</v>
      </c>
      <c r="AH26" s="1">
        <v>0</v>
      </c>
      <c r="AI26" s="1">
        <v>0.5</v>
      </c>
      <c r="AJ26" s="1">
        <v>0</v>
      </c>
      <c r="AK26" s="1">
        <v>0</v>
      </c>
      <c r="AR26" s="141">
        <v>7.5</v>
      </c>
      <c r="AS26" s="142">
        <v>7</v>
      </c>
      <c r="AT26" s="142">
        <v>0.5</v>
      </c>
      <c r="AU26" s="149">
        <v>35.7142868041992</v>
      </c>
      <c r="AV26" s="149">
        <v>46.6666679382324</v>
      </c>
      <c r="AW26" s="149">
        <v>8.33333301544189</v>
      </c>
    </row>
    <row r="27" spans="1:49" ht="12.75">
      <c r="A27" s="138"/>
      <c r="B27" s="138">
        <v>13</v>
      </c>
      <c r="C27" s="138">
        <v>2</v>
      </c>
      <c r="D27" s="1">
        <v>1</v>
      </c>
      <c r="E27" s="1">
        <v>0</v>
      </c>
      <c r="F27" s="1" t="s">
        <v>148</v>
      </c>
      <c r="G27" s="1">
        <v>0</v>
      </c>
      <c r="H27" s="1">
        <v>1</v>
      </c>
      <c r="I27" s="1">
        <v>1</v>
      </c>
      <c r="J27" s="1">
        <v>1</v>
      </c>
      <c r="K27" s="1">
        <v>0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AH27" s="1">
        <v>0</v>
      </c>
      <c r="AI27" s="1">
        <v>0.5</v>
      </c>
      <c r="AJ27" s="1">
        <v>0</v>
      </c>
      <c r="AK27" s="1">
        <v>2</v>
      </c>
      <c r="AR27" s="141">
        <v>11.5</v>
      </c>
      <c r="AS27" s="142">
        <v>9</v>
      </c>
      <c r="AT27" s="142">
        <v>2.5</v>
      </c>
      <c r="AU27" s="149">
        <v>54.761905670166</v>
      </c>
      <c r="AV27" s="149">
        <v>60</v>
      </c>
      <c r="AW27" s="149">
        <v>41.6666679382324</v>
      </c>
    </row>
    <row r="28" spans="1:49" ht="12.75">
      <c r="A28" s="138"/>
      <c r="B28" s="138"/>
      <c r="C28" s="138">
        <v>2</v>
      </c>
      <c r="AR28" s="141"/>
      <c r="AS28" s="142"/>
      <c r="AT28" s="142"/>
      <c r="AU28" s="149"/>
      <c r="AV28" s="149"/>
      <c r="AW28" s="149"/>
    </row>
    <row r="29" spans="1:49" ht="12.75">
      <c r="A29" s="138"/>
      <c r="B29" s="138"/>
      <c r="C29" s="138">
        <v>2</v>
      </c>
      <c r="AR29" s="141"/>
      <c r="AS29" s="142"/>
      <c r="AT29" s="142"/>
      <c r="AU29" s="149"/>
      <c r="AV29" s="149"/>
      <c r="AW29" s="149"/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3</v>
      </c>
      <c r="C40" s="33"/>
      <c r="D40" s="34">
        <f aca="true" t="shared" si="4" ref="D40:T40">SUM(D25:D39)</f>
        <v>1</v>
      </c>
      <c r="E40" s="34">
        <f t="shared" si="4"/>
        <v>1</v>
      </c>
      <c r="F40" s="34">
        <f t="shared" si="4"/>
        <v>0</v>
      </c>
      <c r="G40" s="34">
        <f t="shared" si="4"/>
        <v>1</v>
      </c>
      <c r="H40" s="34">
        <f t="shared" si="4"/>
        <v>3</v>
      </c>
      <c r="I40" s="34">
        <f t="shared" si="4"/>
        <v>2</v>
      </c>
      <c r="J40" s="34">
        <f t="shared" si="4"/>
        <v>1</v>
      </c>
      <c r="K40" s="34">
        <f t="shared" si="4"/>
        <v>1</v>
      </c>
      <c r="L40" s="34">
        <f t="shared" si="4"/>
        <v>2</v>
      </c>
      <c r="M40" s="34">
        <f t="shared" si="4"/>
        <v>1</v>
      </c>
      <c r="N40" s="34">
        <f t="shared" si="4"/>
        <v>3</v>
      </c>
      <c r="O40" s="34">
        <f t="shared" si="4"/>
        <v>2</v>
      </c>
      <c r="P40" s="34">
        <f t="shared" si="4"/>
        <v>0</v>
      </c>
      <c r="Q40" s="35">
        <f t="shared" si="4"/>
        <v>2</v>
      </c>
      <c r="R40" s="34">
        <f t="shared" si="4"/>
        <v>3</v>
      </c>
      <c r="S40" s="34">
        <f t="shared" si="4"/>
        <v>1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0</v>
      </c>
      <c r="AI40" s="34">
        <f t="shared" si="6"/>
        <v>1.5</v>
      </c>
      <c r="AJ40" s="34">
        <f t="shared" si="6"/>
        <v>2</v>
      </c>
      <c r="AK40" s="34">
        <f t="shared" si="6"/>
        <v>2</v>
      </c>
      <c r="AL40" s="34">
        <f t="shared" si="6"/>
        <v>0</v>
      </c>
      <c r="AM40" s="34">
        <f t="shared" si="6"/>
        <v>0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29.5</v>
      </c>
      <c r="AS40" s="140">
        <f t="shared" si="7"/>
        <v>24</v>
      </c>
      <c r="AT40" s="140">
        <f t="shared" si="7"/>
        <v>5.5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0.3333333333333333</v>
      </c>
      <c r="E41" s="38">
        <f t="shared" si="8"/>
        <v>0.3333333333333333</v>
      </c>
      <c r="F41" s="38">
        <f t="shared" si="8"/>
        <v>0</v>
      </c>
      <c r="G41" s="38">
        <f t="shared" si="8"/>
        <v>0.3333333333333333</v>
      </c>
      <c r="H41" s="38">
        <f t="shared" si="8"/>
        <v>1</v>
      </c>
      <c r="I41" s="38">
        <f t="shared" si="8"/>
        <v>0.6666666666666666</v>
      </c>
      <c r="J41" s="38">
        <f t="shared" si="8"/>
        <v>0.3333333333333333</v>
      </c>
      <c r="K41" s="38">
        <f t="shared" si="8"/>
        <v>0.3333333333333333</v>
      </c>
      <c r="L41" s="38">
        <f t="shared" si="8"/>
        <v>0.6666666666666666</v>
      </c>
      <c r="M41" s="38">
        <f t="shared" si="8"/>
        <v>0.3333333333333333</v>
      </c>
      <c r="N41" s="38">
        <f t="shared" si="8"/>
        <v>1</v>
      </c>
      <c r="O41" s="38">
        <f t="shared" si="8"/>
        <v>0.6666666666666666</v>
      </c>
      <c r="P41" s="38">
        <f t="shared" si="8"/>
        <v>0</v>
      </c>
      <c r="Q41" s="38">
        <f t="shared" si="8"/>
        <v>0.6666666666666666</v>
      </c>
      <c r="R41" s="38">
        <f t="shared" si="8"/>
        <v>1</v>
      </c>
      <c r="S41" s="38">
        <f t="shared" si="8"/>
        <v>0.3333333333333333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</v>
      </c>
      <c r="AI41" s="38">
        <f t="shared" si="9"/>
        <v>0.5</v>
      </c>
      <c r="AJ41" s="38">
        <f t="shared" si="9"/>
        <v>0.6666666666666666</v>
      </c>
      <c r="AK41" s="38">
        <f t="shared" si="9"/>
        <v>0.6666666666666666</v>
      </c>
      <c r="AL41" s="38">
        <f t="shared" si="9"/>
        <v>0</v>
      </c>
      <c r="AM41" s="38">
        <f t="shared" si="9"/>
        <v>0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0.44696969696969696</v>
      </c>
      <c r="AS41" s="89">
        <f>AS40/(AS5*$B$40)</f>
        <v>0.5</v>
      </c>
      <c r="AT41" s="89">
        <f>AT40/(AT5*$B$40)</f>
        <v>0.3055555555555556</v>
      </c>
      <c r="AU41" s="151"/>
      <c r="AV41" s="151"/>
      <c r="AW41" s="151"/>
    </row>
    <row r="42" spans="1:49" ht="12.75">
      <c r="A42" s="138"/>
      <c r="B42" s="138">
        <v>8</v>
      </c>
      <c r="C42" s="138">
        <v>3</v>
      </c>
      <c r="D42" s="1">
        <v>1</v>
      </c>
      <c r="E42" s="1">
        <v>1</v>
      </c>
      <c r="F42" s="1" t="s">
        <v>148</v>
      </c>
      <c r="G42" s="1">
        <v>0</v>
      </c>
      <c r="H42" s="1">
        <v>1</v>
      </c>
      <c r="I42" s="1">
        <v>0</v>
      </c>
      <c r="J42" s="1">
        <v>1</v>
      </c>
      <c r="K42" s="1">
        <v>1</v>
      </c>
      <c r="L42" s="1">
        <v>0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0</v>
      </c>
      <c r="S42" s="1">
        <v>1</v>
      </c>
      <c r="AH42" s="1">
        <v>0</v>
      </c>
      <c r="AI42" s="1">
        <v>0.25</v>
      </c>
      <c r="AJ42" s="1">
        <v>2</v>
      </c>
      <c r="AK42" s="1">
        <v>0</v>
      </c>
      <c r="AR42" s="143">
        <v>13.25</v>
      </c>
      <c r="AS42" s="144">
        <v>11</v>
      </c>
      <c r="AT42" s="144">
        <v>2.25</v>
      </c>
      <c r="AU42" s="148">
        <v>63.0952377319336</v>
      </c>
      <c r="AV42" s="148">
        <v>73.3333358764648</v>
      </c>
      <c r="AW42" s="148">
        <v>37.5</v>
      </c>
    </row>
    <row r="43" spans="1:49" ht="12.75">
      <c r="A43" s="138"/>
      <c r="B43" s="138">
        <v>9</v>
      </c>
      <c r="C43" s="138">
        <v>3</v>
      </c>
      <c r="D43" s="1">
        <v>1</v>
      </c>
      <c r="E43" s="1">
        <v>0</v>
      </c>
      <c r="F43" s="1" t="s">
        <v>148</v>
      </c>
      <c r="G43" s="1">
        <v>0</v>
      </c>
      <c r="H43" s="1">
        <v>1</v>
      </c>
      <c r="I43" s="1">
        <v>1</v>
      </c>
      <c r="J43" s="1">
        <v>0</v>
      </c>
      <c r="K43" s="1">
        <v>0</v>
      </c>
      <c r="L43" s="1">
        <v>0</v>
      </c>
      <c r="M43" s="1">
        <v>1</v>
      </c>
      <c r="N43" s="1">
        <v>0</v>
      </c>
      <c r="O43" s="1">
        <v>0</v>
      </c>
      <c r="P43" s="1">
        <v>1</v>
      </c>
      <c r="Q43" s="1">
        <v>0</v>
      </c>
      <c r="R43" s="1">
        <v>1</v>
      </c>
      <c r="S43" s="1">
        <v>0</v>
      </c>
      <c r="AH43" s="1">
        <v>1</v>
      </c>
      <c r="AI43" s="1">
        <v>0</v>
      </c>
      <c r="AJ43" s="1">
        <v>0</v>
      </c>
      <c r="AK43" s="1">
        <v>0</v>
      </c>
      <c r="AR43" s="141">
        <v>7</v>
      </c>
      <c r="AS43" s="142">
        <v>6</v>
      </c>
      <c r="AT43" s="142">
        <v>1</v>
      </c>
      <c r="AU43" s="149">
        <v>33.3333320617676</v>
      </c>
      <c r="AV43" s="149">
        <v>40</v>
      </c>
      <c r="AW43" s="149">
        <v>16.6666660308838</v>
      </c>
    </row>
    <row r="44" spans="1:49" ht="12.75">
      <c r="A44" s="138"/>
      <c r="B44" s="138">
        <v>10</v>
      </c>
      <c r="C44" s="138">
        <v>3</v>
      </c>
      <c r="D44" s="1">
        <v>0</v>
      </c>
      <c r="E44" s="1">
        <v>1</v>
      </c>
      <c r="F44" s="1" t="s">
        <v>148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0</v>
      </c>
      <c r="M44" s="1">
        <v>0</v>
      </c>
      <c r="N44" s="1">
        <v>1</v>
      </c>
      <c r="O44" s="1">
        <v>1</v>
      </c>
      <c r="P44" s="1">
        <v>0</v>
      </c>
      <c r="Q44" s="1">
        <v>1</v>
      </c>
      <c r="R44" s="1">
        <v>0</v>
      </c>
      <c r="S44" s="1">
        <v>1</v>
      </c>
      <c r="AH44" s="1">
        <v>1</v>
      </c>
      <c r="AI44" s="1">
        <v>0.5</v>
      </c>
      <c r="AJ44" s="1">
        <v>2</v>
      </c>
      <c r="AK44" s="1">
        <v>0</v>
      </c>
      <c r="AR44" s="141">
        <v>13.5</v>
      </c>
      <c r="AS44" s="142">
        <v>10</v>
      </c>
      <c r="AT44" s="142">
        <v>3.5</v>
      </c>
      <c r="AU44" s="149">
        <v>64.2857131958008</v>
      </c>
      <c r="AV44" s="149">
        <v>66.6666641235352</v>
      </c>
      <c r="AW44" s="149">
        <v>58.3333320617676</v>
      </c>
    </row>
    <row r="45" spans="1:49" ht="12.75">
      <c r="A45" s="138"/>
      <c r="B45" s="138"/>
      <c r="C45" s="138">
        <v>3</v>
      </c>
      <c r="AR45" s="141"/>
      <c r="AS45" s="142"/>
      <c r="AT45" s="142"/>
      <c r="AU45" s="149"/>
      <c r="AV45" s="149"/>
      <c r="AW45" s="149"/>
    </row>
    <row r="46" spans="1:49" ht="12.75">
      <c r="A46" s="138"/>
      <c r="B46" s="138"/>
      <c r="C46" s="138">
        <v>3</v>
      </c>
      <c r="AR46" s="141"/>
      <c r="AS46" s="142"/>
      <c r="AT46" s="142"/>
      <c r="AU46" s="149"/>
      <c r="AV46" s="149"/>
      <c r="AW46" s="149"/>
    </row>
    <row r="47" spans="1:49" ht="12.75">
      <c r="A47" s="138"/>
      <c r="B47" s="138"/>
      <c r="C47" s="138">
        <v>3</v>
      </c>
      <c r="AR47" s="141"/>
      <c r="AS47" s="142"/>
      <c r="AT47" s="142"/>
      <c r="AU47" s="149"/>
      <c r="AV47" s="149"/>
      <c r="AW47" s="149"/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3</v>
      </c>
      <c r="C57" s="33"/>
      <c r="D57" s="34">
        <f aca="true" t="shared" si="10" ref="D57:AT57">SUM(D42:D56)</f>
        <v>2</v>
      </c>
      <c r="E57" s="34">
        <f t="shared" si="10"/>
        <v>2</v>
      </c>
      <c r="F57" s="34">
        <f t="shared" si="10"/>
        <v>0</v>
      </c>
      <c r="G57" s="34">
        <f t="shared" si="10"/>
        <v>1</v>
      </c>
      <c r="H57" s="34">
        <f t="shared" si="10"/>
        <v>3</v>
      </c>
      <c r="I57" s="34">
        <f t="shared" si="10"/>
        <v>2</v>
      </c>
      <c r="J57" s="34">
        <f t="shared" si="10"/>
        <v>2</v>
      </c>
      <c r="K57" s="34">
        <f t="shared" si="10"/>
        <v>2</v>
      </c>
      <c r="L57" s="34">
        <f t="shared" si="10"/>
        <v>0</v>
      </c>
      <c r="M57" s="34">
        <f t="shared" si="10"/>
        <v>2</v>
      </c>
      <c r="N57" s="34">
        <f t="shared" si="10"/>
        <v>2</v>
      </c>
      <c r="O57" s="34">
        <f t="shared" si="10"/>
        <v>2</v>
      </c>
      <c r="P57" s="34">
        <f t="shared" si="10"/>
        <v>2</v>
      </c>
      <c r="Q57" s="34">
        <f t="shared" si="10"/>
        <v>2</v>
      </c>
      <c r="R57" s="34">
        <f t="shared" si="10"/>
        <v>1</v>
      </c>
      <c r="S57" s="34">
        <f t="shared" si="10"/>
        <v>2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2</v>
      </c>
      <c r="AI57" s="34">
        <f t="shared" si="10"/>
        <v>0.75</v>
      </c>
      <c r="AJ57" s="34">
        <f t="shared" si="10"/>
        <v>4</v>
      </c>
      <c r="AK57" s="34">
        <f t="shared" si="10"/>
        <v>0</v>
      </c>
      <c r="AL57" s="34">
        <f t="shared" si="10"/>
        <v>0</v>
      </c>
      <c r="AM57" s="34">
        <f t="shared" si="10"/>
        <v>0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33.75</v>
      </c>
      <c r="AS57" s="140">
        <f t="shared" si="10"/>
        <v>27</v>
      </c>
      <c r="AT57" s="140">
        <f t="shared" si="10"/>
        <v>6.75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0.6666666666666666</v>
      </c>
      <c r="E58" s="38">
        <f aca="true" t="shared" si="11" ref="E58:AG58">E57/$B$57</f>
        <v>0.6666666666666666</v>
      </c>
      <c r="F58" s="38">
        <f t="shared" si="11"/>
        <v>0</v>
      </c>
      <c r="G58" s="38">
        <f t="shared" si="11"/>
        <v>0.3333333333333333</v>
      </c>
      <c r="H58" s="38">
        <f t="shared" si="11"/>
        <v>1</v>
      </c>
      <c r="I58" s="38">
        <f t="shared" si="11"/>
        <v>0.6666666666666666</v>
      </c>
      <c r="J58" s="38">
        <f t="shared" si="11"/>
        <v>0.6666666666666666</v>
      </c>
      <c r="K58" s="38">
        <f t="shared" si="11"/>
        <v>0.6666666666666666</v>
      </c>
      <c r="L58" s="38">
        <f t="shared" si="11"/>
        <v>0</v>
      </c>
      <c r="M58" s="38">
        <f t="shared" si="11"/>
        <v>0.6666666666666666</v>
      </c>
      <c r="N58" s="38">
        <f t="shared" si="11"/>
        <v>0.6666666666666666</v>
      </c>
      <c r="O58" s="38">
        <f t="shared" si="11"/>
        <v>0.6666666666666666</v>
      </c>
      <c r="P58" s="38">
        <f t="shared" si="11"/>
        <v>0.6666666666666666</v>
      </c>
      <c r="Q58" s="38">
        <f t="shared" si="11"/>
        <v>0.6666666666666666</v>
      </c>
      <c r="R58" s="38">
        <f t="shared" si="11"/>
        <v>0.3333333333333333</v>
      </c>
      <c r="S58" s="38">
        <f t="shared" si="11"/>
        <v>0.6666666666666666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0.6666666666666666</v>
      </c>
      <c r="AI58" s="38">
        <f t="shared" si="12"/>
        <v>0.25</v>
      </c>
      <c r="AJ58" s="38">
        <f t="shared" si="12"/>
        <v>1.3333333333333333</v>
      </c>
      <c r="AK58" s="38">
        <f t="shared" si="12"/>
        <v>0</v>
      </c>
      <c r="AL58" s="38">
        <f t="shared" si="12"/>
        <v>0</v>
      </c>
      <c r="AM58" s="38">
        <f t="shared" si="12"/>
        <v>0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0.5113636363636364</v>
      </c>
      <c r="AS58" s="139">
        <f>AS57/(AS5*$B$57)</f>
        <v>0.5625</v>
      </c>
      <c r="AT58" s="139">
        <f>AT57/(AT5*$B$57)</f>
        <v>0.375</v>
      </c>
      <c r="AU58" s="150"/>
      <c r="AV58" s="150"/>
      <c r="AW58" s="150"/>
    </row>
    <row r="59" spans="1:49" ht="12.75">
      <c r="A59" s="138"/>
      <c r="B59" s="138">
        <v>4</v>
      </c>
      <c r="C59" s="138">
        <v>4</v>
      </c>
      <c r="D59" s="1">
        <v>0</v>
      </c>
      <c r="E59" s="1">
        <v>0</v>
      </c>
      <c r="F59" s="1" t="s">
        <v>148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1</v>
      </c>
      <c r="P59" s="1">
        <v>1</v>
      </c>
      <c r="Q59" s="1">
        <v>1</v>
      </c>
      <c r="R59" s="1">
        <v>0</v>
      </c>
      <c r="S59" s="1">
        <v>0</v>
      </c>
      <c r="AH59" s="1">
        <v>0</v>
      </c>
      <c r="AI59" s="1">
        <v>0</v>
      </c>
      <c r="AJ59" s="1">
        <v>0</v>
      </c>
      <c r="AK59" s="1">
        <v>0</v>
      </c>
      <c r="AR59" s="141">
        <v>4</v>
      </c>
      <c r="AS59" s="142">
        <v>4</v>
      </c>
      <c r="AT59" s="142">
        <v>0</v>
      </c>
      <c r="AU59" s="149">
        <v>19.0476188659668</v>
      </c>
      <c r="AV59" s="149">
        <v>26.6666660308838</v>
      </c>
      <c r="AW59" s="149">
        <v>0</v>
      </c>
    </row>
    <row r="60" spans="1:49" ht="12.75">
      <c r="A60" s="138"/>
      <c r="B60" s="138">
        <v>7</v>
      </c>
      <c r="C60" s="138">
        <v>4</v>
      </c>
      <c r="D60" s="1">
        <v>1</v>
      </c>
      <c r="E60" s="1">
        <v>0</v>
      </c>
      <c r="F60" s="1" t="s">
        <v>148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AH60" s="1">
        <v>0</v>
      </c>
      <c r="AI60" s="1">
        <v>0.25</v>
      </c>
      <c r="AJ60" s="1">
        <v>0</v>
      </c>
      <c r="AK60" s="1">
        <v>0</v>
      </c>
      <c r="AR60" s="141">
        <v>8.25</v>
      </c>
      <c r="AS60" s="142">
        <v>8</v>
      </c>
      <c r="AT60" s="142">
        <v>0.25</v>
      </c>
      <c r="AU60" s="149">
        <v>39.2857131958008</v>
      </c>
      <c r="AV60" s="149">
        <v>53.3333320617676</v>
      </c>
      <c r="AW60" s="149">
        <v>4.16666650772095</v>
      </c>
    </row>
    <row r="61" spans="1:49" ht="12.75">
      <c r="A61" s="138"/>
      <c r="B61" s="138">
        <v>11</v>
      </c>
      <c r="C61" s="138">
        <v>4</v>
      </c>
      <c r="D61" s="1">
        <v>0</v>
      </c>
      <c r="E61" s="1">
        <v>1</v>
      </c>
      <c r="F61" s="1" t="s">
        <v>148</v>
      </c>
      <c r="G61" s="1">
        <v>0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0</v>
      </c>
      <c r="N61" s="1">
        <v>1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AH61" s="1">
        <v>0</v>
      </c>
      <c r="AI61" s="1">
        <v>0.25</v>
      </c>
      <c r="AJ61" s="1">
        <v>2</v>
      </c>
      <c r="AK61" s="1">
        <v>0</v>
      </c>
      <c r="AR61" s="141">
        <v>10.25</v>
      </c>
      <c r="AS61" s="142">
        <v>8</v>
      </c>
      <c r="AT61" s="142">
        <v>2.25</v>
      </c>
      <c r="AU61" s="149">
        <v>48.8095245361328</v>
      </c>
      <c r="AV61" s="149">
        <v>53.3333320617676</v>
      </c>
      <c r="AW61" s="149">
        <v>37.5</v>
      </c>
    </row>
    <row r="62" spans="1:49" ht="12.75">
      <c r="A62" s="138"/>
      <c r="B62" s="138">
        <v>12</v>
      </c>
      <c r="C62" s="138">
        <v>4</v>
      </c>
      <c r="D62" s="1">
        <v>0</v>
      </c>
      <c r="E62" s="1">
        <v>0</v>
      </c>
      <c r="F62" s="1" t="s">
        <v>148</v>
      </c>
      <c r="G62" s="1">
        <v>0</v>
      </c>
      <c r="H62" s="1">
        <v>1</v>
      </c>
      <c r="I62" s="1">
        <v>1</v>
      </c>
      <c r="J62" s="1">
        <v>0</v>
      </c>
      <c r="K62" s="1">
        <v>1</v>
      </c>
      <c r="L62" s="1">
        <v>1</v>
      </c>
      <c r="M62" s="1">
        <v>0</v>
      </c>
      <c r="N62" s="1">
        <v>1</v>
      </c>
      <c r="O62" s="1">
        <v>0</v>
      </c>
      <c r="P62" s="1">
        <v>1</v>
      </c>
      <c r="Q62" s="1">
        <v>1</v>
      </c>
      <c r="R62" s="1">
        <v>1</v>
      </c>
      <c r="S62" s="1">
        <v>0</v>
      </c>
      <c r="AH62" s="1">
        <v>0</v>
      </c>
      <c r="AI62" s="1">
        <v>0.5</v>
      </c>
      <c r="AJ62" s="1">
        <v>0</v>
      </c>
      <c r="AK62" s="1">
        <v>0</v>
      </c>
      <c r="AR62" s="141">
        <v>8.5</v>
      </c>
      <c r="AS62" s="142">
        <v>8</v>
      </c>
      <c r="AT62" s="142">
        <v>0.5</v>
      </c>
      <c r="AU62" s="149">
        <v>40.476188659668</v>
      </c>
      <c r="AV62" s="149">
        <v>53.3333320617676</v>
      </c>
      <c r="AW62" s="149">
        <v>8.33333301544189</v>
      </c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4</v>
      </c>
      <c r="C74" s="33"/>
      <c r="D74" s="34">
        <f aca="true" t="shared" si="13" ref="D74:AS74">SUM(D59:D73)</f>
        <v>1</v>
      </c>
      <c r="E74" s="34">
        <f t="shared" si="13"/>
        <v>1</v>
      </c>
      <c r="F74" s="34">
        <f t="shared" si="13"/>
        <v>0</v>
      </c>
      <c r="G74" s="34">
        <f t="shared" si="13"/>
        <v>1</v>
      </c>
      <c r="H74" s="34">
        <f t="shared" si="13"/>
        <v>3</v>
      </c>
      <c r="I74" s="34">
        <f t="shared" si="13"/>
        <v>2</v>
      </c>
      <c r="J74" s="34">
        <f t="shared" si="13"/>
        <v>2</v>
      </c>
      <c r="K74" s="34">
        <f t="shared" si="13"/>
        <v>3</v>
      </c>
      <c r="L74" s="34">
        <f t="shared" si="13"/>
        <v>3</v>
      </c>
      <c r="M74" s="34">
        <f t="shared" si="13"/>
        <v>2</v>
      </c>
      <c r="N74" s="34">
        <f t="shared" si="13"/>
        <v>3</v>
      </c>
      <c r="O74" s="34">
        <f t="shared" si="13"/>
        <v>2</v>
      </c>
      <c r="P74" s="34">
        <f t="shared" si="13"/>
        <v>2</v>
      </c>
      <c r="Q74" s="35">
        <f t="shared" si="13"/>
        <v>2</v>
      </c>
      <c r="R74" s="34">
        <f t="shared" si="13"/>
        <v>1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0</v>
      </c>
      <c r="AI74" s="34">
        <f t="shared" si="13"/>
        <v>1</v>
      </c>
      <c r="AJ74" s="34">
        <f t="shared" si="13"/>
        <v>2</v>
      </c>
      <c r="AK74" s="34">
        <f t="shared" si="13"/>
        <v>0</v>
      </c>
      <c r="AL74" s="34">
        <f t="shared" si="13"/>
        <v>0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31</v>
      </c>
      <c r="AS74" s="140">
        <f t="shared" si="13"/>
        <v>28</v>
      </c>
      <c r="AT74" s="140">
        <f>SUM(AT59:AT73)</f>
        <v>3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0.25</v>
      </c>
      <c r="E75" s="38">
        <f aca="true" t="shared" si="14" ref="E75:AG75">E74/$B$74</f>
        <v>0.25</v>
      </c>
      <c r="F75" s="38">
        <f t="shared" si="14"/>
        <v>0</v>
      </c>
      <c r="G75" s="38">
        <f t="shared" si="14"/>
        <v>0.25</v>
      </c>
      <c r="H75" s="38">
        <f t="shared" si="14"/>
        <v>0.75</v>
      </c>
      <c r="I75" s="38">
        <f t="shared" si="14"/>
        <v>0.5</v>
      </c>
      <c r="J75" s="38">
        <f t="shared" si="14"/>
        <v>0.5</v>
      </c>
      <c r="K75" s="38">
        <f t="shared" si="14"/>
        <v>0.75</v>
      </c>
      <c r="L75" s="38">
        <f t="shared" si="14"/>
        <v>0.75</v>
      </c>
      <c r="M75" s="38">
        <f t="shared" si="14"/>
        <v>0.5</v>
      </c>
      <c r="N75" s="38">
        <f t="shared" si="14"/>
        <v>0.75</v>
      </c>
      <c r="O75" s="38">
        <f t="shared" si="14"/>
        <v>0.5</v>
      </c>
      <c r="P75" s="38">
        <f t="shared" si="14"/>
        <v>0.5</v>
      </c>
      <c r="Q75" s="38">
        <f t="shared" si="14"/>
        <v>0.5</v>
      </c>
      <c r="R75" s="38">
        <f t="shared" si="14"/>
        <v>0.25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0</v>
      </c>
      <c r="AI75" s="38">
        <f t="shared" si="15"/>
        <v>0.25</v>
      </c>
      <c r="AJ75" s="38">
        <f t="shared" si="15"/>
        <v>0.5</v>
      </c>
      <c r="AK75" s="38">
        <f t="shared" si="15"/>
        <v>0</v>
      </c>
      <c r="AL75" s="38">
        <f t="shared" si="15"/>
        <v>0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0.3522727272727273</v>
      </c>
      <c r="AS75" s="89">
        <f>AS74/(AS5*$B$74)</f>
        <v>0.4375</v>
      </c>
      <c r="AT75" s="89">
        <f>AT74/(AT5*$B$74)</f>
        <v>0.125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5</v>
      </c>
      <c r="E78" s="6">
        <f t="shared" si="16"/>
        <v>5</v>
      </c>
      <c r="F78" s="6">
        <f t="shared" si="16"/>
        <v>0</v>
      </c>
      <c r="G78" s="6">
        <f t="shared" si="16"/>
        <v>4</v>
      </c>
      <c r="H78" s="6">
        <f t="shared" si="16"/>
        <v>12</v>
      </c>
      <c r="I78" s="6">
        <f t="shared" si="16"/>
        <v>9</v>
      </c>
      <c r="J78" s="6">
        <f t="shared" si="16"/>
        <v>6</v>
      </c>
      <c r="K78" s="6">
        <f t="shared" si="16"/>
        <v>8</v>
      </c>
      <c r="L78" s="6">
        <f t="shared" si="16"/>
        <v>7</v>
      </c>
      <c r="M78" s="6">
        <f t="shared" si="16"/>
        <v>7</v>
      </c>
      <c r="N78" s="6">
        <f t="shared" si="16"/>
        <v>10</v>
      </c>
      <c r="O78" s="6">
        <f t="shared" si="16"/>
        <v>8</v>
      </c>
      <c r="P78" s="6">
        <f t="shared" si="16"/>
        <v>6</v>
      </c>
      <c r="Q78" s="6">
        <f t="shared" si="16"/>
        <v>8</v>
      </c>
      <c r="R78" s="6">
        <f t="shared" si="16"/>
        <v>6</v>
      </c>
      <c r="S78" s="6">
        <f t="shared" si="16"/>
        <v>5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2</v>
      </c>
      <c r="AI78" s="6">
        <f t="shared" si="16"/>
        <v>3.5</v>
      </c>
      <c r="AJ78" s="6">
        <f t="shared" si="16"/>
        <v>8</v>
      </c>
      <c r="AK78" s="6">
        <f t="shared" si="16"/>
        <v>2</v>
      </c>
      <c r="AL78" s="6">
        <f t="shared" si="16"/>
        <v>0</v>
      </c>
      <c r="AM78" s="6">
        <f t="shared" si="16"/>
        <v>0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121.5</v>
      </c>
      <c r="AS78" s="88">
        <f>AS57+AS74+AS40+AS23</f>
        <v>106</v>
      </c>
      <c r="AT78" s="88">
        <f>AT57+AT74+AT40+AT23</f>
        <v>15.5</v>
      </c>
      <c r="AU78" s="42"/>
      <c r="AV78" s="43"/>
      <c r="AW78" s="44"/>
    </row>
    <row r="79" spans="4:49" ht="12.75">
      <c r="D79" s="7">
        <f aca="true" t="shared" si="17" ref="D79:AQ79">D78/($B$23+$B$40+$D$57+$D$74)</f>
        <v>0.5555555555555556</v>
      </c>
      <c r="E79" s="7">
        <f t="shared" si="17"/>
        <v>0.5555555555555556</v>
      </c>
      <c r="F79" s="7">
        <f t="shared" si="17"/>
        <v>0</v>
      </c>
      <c r="G79" s="7">
        <f t="shared" si="17"/>
        <v>0.4444444444444444</v>
      </c>
      <c r="H79" s="7">
        <f t="shared" si="17"/>
        <v>1.3333333333333333</v>
      </c>
      <c r="I79" s="7">
        <f t="shared" si="17"/>
        <v>1</v>
      </c>
      <c r="J79" s="7">
        <f t="shared" si="17"/>
        <v>0.6666666666666666</v>
      </c>
      <c r="K79" s="7">
        <f t="shared" si="17"/>
        <v>0.8888888888888888</v>
      </c>
      <c r="L79" s="7">
        <f t="shared" si="17"/>
        <v>0.7777777777777778</v>
      </c>
      <c r="M79" s="7">
        <f t="shared" si="17"/>
        <v>0.7777777777777778</v>
      </c>
      <c r="N79" s="7">
        <f t="shared" si="17"/>
        <v>1.1111111111111112</v>
      </c>
      <c r="O79" s="7">
        <f t="shared" si="17"/>
        <v>0.8888888888888888</v>
      </c>
      <c r="P79" s="7">
        <f t="shared" si="17"/>
        <v>0.6666666666666666</v>
      </c>
      <c r="Q79" s="7">
        <f t="shared" si="17"/>
        <v>0.8888888888888888</v>
      </c>
      <c r="R79" s="7">
        <f t="shared" si="17"/>
        <v>0.6666666666666666</v>
      </c>
      <c r="S79" s="7">
        <f t="shared" si="17"/>
        <v>0.5555555555555556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0.2222222222222222</v>
      </c>
      <c r="AI79" s="7">
        <f t="shared" si="17"/>
        <v>0.3888888888888889</v>
      </c>
      <c r="AJ79" s="7">
        <f t="shared" si="17"/>
        <v>0.8888888888888888</v>
      </c>
      <c r="AK79" s="7">
        <f t="shared" si="17"/>
        <v>0.2222222222222222</v>
      </c>
      <c r="AL79" s="7">
        <f t="shared" si="17"/>
        <v>0</v>
      </c>
      <c r="AM79" s="7">
        <f t="shared" si="17"/>
        <v>0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0.42482517482517484</v>
      </c>
      <c r="AS79" s="90">
        <f>AS78/($B$40+$B$23+$B$57+$B$74)/AS5</f>
        <v>0.5096153846153846</v>
      </c>
      <c r="AT79" s="90">
        <f>AT78/($B$40+$B$23+$B$57+$B$74)/AT5</f>
        <v>0.1987179487179487</v>
      </c>
      <c r="AU79" s="152">
        <f>(COUNTIF(AU8:AU73,"&lt;45"))-COUNTIF(AU42:AU73,"=0,00%")</f>
        <v>7</v>
      </c>
      <c r="AV79" s="152">
        <f>B74+B57+B40+B23-AU79-AW79</f>
        <v>6</v>
      </c>
      <c r="AW79" s="156">
        <f>COUNTIF(AU8:AU73,"&gt;69,99")</f>
        <v>0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Математика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08Б </v>
      </c>
      <c r="J4" s="93" t="s">
        <v>70</v>
      </c>
      <c r="K4" s="197">
        <v>41381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3</v>
      </c>
      <c r="E6" s="117">
        <f>D6/D9</f>
        <v>0.23076923076923078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7</v>
      </c>
      <c r="E7" s="117">
        <f>D7/D9</f>
        <v>0.5384615384615384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3</v>
      </c>
      <c r="E8" s="118">
        <f>D8/D9</f>
        <v>0.23076923076923078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13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0</v>
      </c>
      <c r="E12" s="69">
        <f>D12/D15</f>
        <v>0</v>
      </c>
      <c r="F12" s="68"/>
      <c r="G12" s="180" t="s">
        <v>65</v>
      </c>
      <c r="H12" s="180"/>
      <c r="I12" s="180"/>
      <c r="J12" s="180"/>
      <c r="K12" s="132">
        <v>0</v>
      </c>
      <c r="L12" s="147">
        <f>K12/K15</f>
        <v>0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6</v>
      </c>
      <c r="E13" s="69">
        <f>D13/D15</f>
        <v>0.46153846153846156</v>
      </c>
      <c r="F13" s="68"/>
      <c r="G13" s="180" t="s">
        <v>66</v>
      </c>
      <c r="H13" s="180"/>
      <c r="I13" s="180"/>
      <c r="J13" s="180"/>
      <c r="K13" s="132">
        <v>9</v>
      </c>
      <c r="L13" s="147">
        <f>K13/K15</f>
        <v>0.6923076923076923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7</v>
      </c>
      <c r="E14" s="69">
        <f>D14/D15</f>
        <v>0.5384615384615384</v>
      </c>
      <c r="F14" s="68"/>
      <c r="G14" s="180" t="s">
        <v>67</v>
      </c>
      <c r="H14" s="180"/>
      <c r="I14" s="180"/>
      <c r="J14" s="180"/>
      <c r="K14" s="132">
        <v>4</v>
      </c>
      <c r="L14" s="147">
        <f>K14/K15</f>
        <v>0.3076923076923077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13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13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27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6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Математика</v>
      </c>
      <c r="D3" s="20"/>
      <c r="E3" s="21"/>
      <c r="F3" s="23" t="s">
        <v>19</v>
      </c>
      <c r="G3" s="24"/>
      <c r="H3" s="19" t="str">
        <f>матрица!H3</f>
        <v>08Б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16</v>
      </c>
      <c r="H4" s="26" t="s">
        <v>23</v>
      </c>
      <c r="I4" s="19">
        <f>матрица!I4</f>
        <v>4</v>
      </c>
      <c r="K4" s="23" t="s">
        <v>24</v>
      </c>
      <c r="L4" s="24"/>
      <c r="M4" s="24"/>
      <c r="N4" s="24"/>
      <c r="O4" s="19">
        <f>матрица!O4</f>
        <v>16</v>
      </c>
      <c r="P4" s="23" t="s">
        <v>25</v>
      </c>
      <c r="Q4" s="24"/>
      <c r="R4" s="24"/>
      <c r="S4" s="24"/>
      <c r="T4" s="92">
        <f>матрица!T4</f>
        <v>6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0.3333333333333333</v>
      </c>
      <c r="E8" s="60">
        <f>(матрица!E23)/(матрица!$B$23)</f>
        <v>0.3333333333333333</v>
      </c>
      <c r="F8" s="60">
        <f>(матрица!F23)/(матрица!$B$23)</f>
        <v>0</v>
      </c>
      <c r="G8" s="60">
        <f>(матрица!G23)/(матрица!$B$23)</f>
        <v>0.3333333333333333</v>
      </c>
      <c r="H8" s="60">
        <f>(матрица!H23)/(матрица!$B$23)</f>
        <v>1</v>
      </c>
      <c r="I8" s="60">
        <f>(матрица!I23)/(матрица!$B$23)</f>
        <v>1</v>
      </c>
      <c r="J8" s="60">
        <f>(матрица!J23)/(матрица!$B$23)</f>
        <v>0.3333333333333333</v>
      </c>
      <c r="K8" s="60">
        <f>(матрица!K23)/(матрица!$B$23)</f>
        <v>0.6666666666666666</v>
      </c>
      <c r="L8" s="60">
        <f>(матрица!L23)/(матрица!$B$23)</f>
        <v>0.6666666666666666</v>
      </c>
      <c r="M8" s="60">
        <f>(матрица!M23)/(матрица!$B$23)</f>
        <v>0.6666666666666666</v>
      </c>
      <c r="N8" s="60">
        <f>(матрица!N23)/(матрица!$B$23)</f>
        <v>0.6666666666666666</v>
      </c>
      <c r="O8" s="60">
        <f>(матрица!O23)/(матрица!$B$23)</f>
        <v>0.6666666666666666</v>
      </c>
      <c r="P8" s="60">
        <f>(матрица!P23)/(матрица!$B$23)</f>
        <v>0.6666666666666666</v>
      </c>
      <c r="Q8" s="60">
        <f>(матрица!Q23)/(матрица!$B$23)</f>
        <v>0.6666666666666666</v>
      </c>
      <c r="R8" s="60">
        <f>(матрица!R23)/(матрица!$B$23)</f>
        <v>0.3333333333333333</v>
      </c>
      <c r="S8" s="60">
        <f>(матрица!S23)/(матрица!$B$23)</f>
        <v>0.6666666666666666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</v>
      </c>
      <c r="AI8" s="60">
        <f>(матрица!AI23)/(матрица!$B$23)</f>
        <v>0.08333333333333333</v>
      </c>
      <c r="AJ8" s="60">
        <f>(матрица!AJ23)/(матрица!$B$23)</f>
        <v>0</v>
      </c>
      <c r="AK8" s="60">
        <f>(матрица!AK23)/(матрица!$B$23)</f>
        <v>0</v>
      </c>
      <c r="AL8" s="60">
        <f>(матрица!AL23)/(матрица!$B$23)</f>
        <v>0</v>
      </c>
      <c r="AM8" s="60">
        <f>(матрица!AM23)/(матрица!$B$23)</f>
        <v>0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</v>
      </c>
      <c r="AS8" s="60">
        <f>(матрица!AI23)/(матрица!$B$23)</f>
        <v>0.08333333333333333</v>
      </c>
      <c r="AT8" s="60">
        <f>(матрица!AJ23)/(матрица!$B$23)</f>
        <v>0</v>
      </c>
      <c r="AU8" s="60">
        <f>(матрица!AK23)/(матрица!$B$23)</f>
        <v>0</v>
      </c>
      <c r="AV8" s="60">
        <f>(матрица!AL23)/(матрица!$B$23)</f>
        <v>0</v>
      </c>
      <c r="AW8" s="60">
        <f>(матрица!AM23)/(матрица!$B$23)</f>
        <v>0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0.4128787878787879</v>
      </c>
      <c r="BC8" s="91">
        <f>(матрица!AS23)/(матрица!$B$23)/матрица!AS5</f>
        <v>0.5625</v>
      </c>
      <c r="BD8" s="91">
        <f>(матрица!AT23)/(матрица!$B$23)/матрица!AT5</f>
        <v>0.013888888888888888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0.3333333333333333</v>
      </c>
      <c r="E9" s="60">
        <f>(матрица!E40)/(матрица!$B$40)</f>
        <v>0.3333333333333333</v>
      </c>
      <c r="F9" s="60">
        <f>(матрица!F40)/(матрица!$B$40)</f>
        <v>0</v>
      </c>
      <c r="G9" s="60">
        <f>(матрица!G40)/(матрица!$B$40)</f>
        <v>0.3333333333333333</v>
      </c>
      <c r="H9" s="60">
        <f>(матрица!H40)/(матрица!$B$40)</f>
        <v>1</v>
      </c>
      <c r="I9" s="60">
        <f>(матрица!I40)/(матрица!$B$40)</f>
        <v>0.6666666666666666</v>
      </c>
      <c r="J9" s="60">
        <f>(матрица!J40)/(матрица!$B$40)</f>
        <v>0.3333333333333333</v>
      </c>
      <c r="K9" s="60">
        <f>(матрица!K40)/(матрица!$B$40)</f>
        <v>0.3333333333333333</v>
      </c>
      <c r="L9" s="60">
        <f>(матрица!L40)/(матрица!$B$40)</f>
        <v>0.6666666666666666</v>
      </c>
      <c r="M9" s="60">
        <f>(матрица!M40)/(матрица!$B$40)</f>
        <v>0.3333333333333333</v>
      </c>
      <c r="N9" s="60">
        <f>(матрица!N40)/(матрица!$B$40)</f>
        <v>1</v>
      </c>
      <c r="O9" s="60">
        <f>(матрица!O40)/(матрица!$B$40)</f>
        <v>0.6666666666666666</v>
      </c>
      <c r="P9" s="60">
        <f>(матрица!P40)/(матрица!$B$40)</f>
        <v>0</v>
      </c>
      <c r="Q9" s="60">
        <f>(матрица!Q40)/(матрица!$B$40)</f>
        <v>0.6666666666666666</v>
      </c>
      <c r="R9" s="60">
        <f>(матрица!R40)/(матрица!$B$40)</f>
        <v>1</v>
      </c>
      <c r="S9" s="60">
        <f>(матрица!S40)/(матрица!$B$40)</f>
        <v>0.3333333333333333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</v>
      </c>
      <c r="AI9" s="60">
        <f>(матрица!AI40)/(матрица!$B$40)</f>
        <v>0.5</v>
      </c>
      <c r="AJ9" s="60">
        <f>(матрица!AJ40)/(матрица!$B$40)</f>
        <v>0.6666666666666666</v>
      </c>
      <c r="AK9" s="60">
        <f>(матрица!AK40)/(матрица!$B$40)</f>
        <v>0.6666666666666666</v>
      </c>
      <c r="AL9" s="60">
        <f>(матрица!AL40)/(матрица!$B$40)</f>
        <v>0</v>
      </c>
      <c r="AM9" s="60">
        <f>(матрица!AM40)/(матрица!$B$40)</f>
        <v>0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</v>
      </c>
      <c r="AS9" s="60">
        <f>(матрица!AI40)/(матрица!$B$40)</f>
        <v>0.5</v>
      </c>
      <c r="AT9" s="60">
        <f>(матрица!AJ40)/(матрица!$B$40)</f>
        <v>0.6666666666666666</v>
      </c>
      <c r="AU9" s="60">
        <f>(матрица!AK40)/(матрица!$B$40)</f>
        <v>0.6666666666666666</v>
      </c>
      <c r="AV9" s="60">
        <f>(матрица!AL40)/(матрица!$B$40)</f>
        <v>0</v>
      </c>
      <c r="AW9" s="60">
        <f>(матрица!AM40)/(матрица!$B$40)</f>
        <v>0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0.446969696969697</v>
      </c>
      <c r="BC9" s="91">
        <f>(матрица!AS40)/(матрица!$B$40)/матрица!AS5</f>
        <v>0.5</v>
      </c>
      <c r="BD9" s="91">
        <f>(матрица!AT40)/(матрица!$B$40)/матрица!AT5</f>
        <v>0.3055555555555555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0.6666666666666666</v>
      </c>
      <c r="E10" s="60">
        <f>(матрица!E57)/(матрица!$B$57)</f>
        <v>0.6666666666666666</v>
      </c>
      <c r="F10" s="60">
        <f>(матрица!F57)/(матрица!$B$57)</f>
        <v>0</v>
      </c>
      <c r="G10" s="60">
        <f>(матрица!G57)/(матрица!$B$57)</f>
        <v>0.3333333333333333</v>
      </c>
      <c r="H10" s="60">
        <f>(матрица!H57)/(матрица!$B$57)</f>
        <v>1</v>
      </c>
      <c r="I10" s="60">
        <f>(матрица!I57)/(матрица!$B$57)</f>
        <v>0.6666666666666666</v>
      </c>
      <c r="J10" s="60">
        <f>(матрица!J57)/(матрица!$B$57)</f>
        <v>0.6666666666666666</v>
      </c>
      <c r="K10" s="60">
        <f>(матрица!K57)/(матрица!$B$57)</f>
        <v>0.6666666666666666</v>
      </c>
      <c r="L10" s="60">
        <f>(матрица!L57)/(матрица!$B$57)</f>
        <v>0</v>
      </c>
      <c r="M10" s="60">
        <f>(матрица!M57)/(матрица!$B$57)</f>
        <v>0.6666666666666666</v>
      </c>
      <c r="N10" s="60">
        <f>(матрица!N57)/(матрица!$B$57)</f>
        <v>0.6666666666666666</v>
      </c>
      <c r="O10" s="60">
        <f>(матрица!O57)/(матрица!$B$57)</f>
        <v>0.6666666666666666</v>
      </c>
      <c r="P10" s="60">
        <f>(матрица!P57)/(матрица!$B$57)</f>
        <v>0.6666666666666666</v>
      </c>
      <c r="Q10" s="60">
        <f>(матрица!Q57)/(матрица!$B$57)</f>
        <v>0.6666666666666666</v>
      </c>
      <c r="R10" s="60">
        <f>(матрица!R57)/(матрица!$B$57)</f>
        <v>0.3333333333333333</v>
      </c>
      <c r="S10" s="60">
        <f>(матрица!S57)/(матрица!$B$57)</f>
        <v>0.6666666666666666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0.6666666666666666</v>
      </c>
      <c r="AI10" s="60">
        <f>(матрица!AI57)/(матрица!$B$57)</f>
        <v>0.25</v>
      </c>
      <c r="AJ10" s="60">
        <f>(матрица!AJ57)/(матрица!$B$57)</f>
        <v>1.3333333333333333</v>
      </c>
      <c r="AK10" s="60">
        <f>(матрица!AK57)/(матрица!$B$57)</f>
        <v>0</v>
      </c>
      <c r="AL10" s="60">
        <f>(матрица!AL57)/(матрица!$B$57)</f>
        <v>0</v>
      </c>
      <c r="AM10" s="60">
        <f>(матрица!AM57)/(матрица!$B$57)</f>
        <v>0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0.6666666666666666</v>
      </c>
      <c r="AS10" s="60">
        <f>(матрица!AI57)/(матрица!$B$57)</f>
        <v>0.25</v>
      </c>
      <c r="AT10" s="60">
        <f>(матрица!AJ57)/(матрица!$B$57)</f>
        <v>1.3333333333333333</v>
      </c>
      <c r="AU10" s="60">
        <f>(матрица!AK57)/(матрица!$B$57)</f>
        <v>0</v>
      </c>
      <c r="AV10" s="60">
        <f>(матрица!AL57)/(матрица!$B$57)</f>
        <v>0</v>
      </c>
      <c r="AW10" s="60">
        <f>(матрица!AM57)/(матрица!$B$57)</f>
        <v>0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0.5113636363636364</v>
      </c>
      <c r="BC10" s="91">
        <f>(матрица!AS57)/(матрица!$B$57)/матрица!AS5</f>
        <v>0.5625</v>
      </c>
      <c r="BD10" s="91">
        <f>(матрица!AT57)/(матрица!$B$57)/матрица!AT5</f>
        <v>0.375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0.25</v>
      </c>
      <c r="E11" s="60">
        <f>(матрица!E74)/(матрица!$B$74)</f>
        <v>0.25</v>
      </c>
      <c r="F11" s="60">
        <f>(матрица!F74)/(матрица!$B$74)</f>
        <v>0</v>
      </c>
      <c r="G11" s="60">
        <f>(матрица!G74)/(матрица!$B$74)</f>
        <v>0.25</v>
      </c>
      <c r="H11" s="60">
        <f>(матрица!H74)/(матрица!$B$74)</f>
        <v>0.75</v>
      </c>
      <c r="I11" s="60">
        <f>(матрица!I74)/(матрица!$B$74)</f>
        <v>0.5</v>
      </c>
      <c r="J11" s="60">
        <f>(матрица!J74)/(матрица!$B$74)</f>
        <v>0.5</v>
      </c>
      <c r="K11" s="60">
        <f>(матрица!K74)/(матрица!$B$74)</f>
        <v>0.75</v>
      </c>
      <c r="L11" s="60">
        <f>(матрица!L74)/(матрица!$B$74)</f>
        <v>0.75</v>
      </c>
      <c r="M11" s="60">
        <f>(матрица!M74)/(матрица!$B$74)</f>
        <v>0.5</v>
      </c>
      <c r="N11" s="60">
        <f>(матрица!N74)/(матрица!$B$74)</f>
        <v>0.75</v>
      </c>
      <c r="O11" s="60">
        <f>(матрица!O74)/(матрица!$B$74)</f>
        <v>0.5</v>
      </c>
      <c r="P11" s="60">
        <f>(матрица!P74)/(матрица!$B$74)</f>
        <v>0.5</v>
      </c>
      <c r="Q11" s="60">
        <f>(матрица!Q74)/(матрица!$B$74)</f>
        <v>0.5</v>
      </c>
      <c r="R11" s="60">
        <f>(матрица!R74)/(матрица!$B$74)</f>
        <v>0.25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0</v>
      </c>
      <c r="AI11" s="60">
        <f>(матрица!AI74)/(матрица!$B$74)</f>
        <v>0.25</v>
      </c>
      <c r="AJ11" s="60">
        <f>(матрица!AJ74)/(матрица!$B$74)</f>
        <v>0.5</v>
      </c>
      <c r="AK11" s="60">
        <f>(матрица!AK74)/(матрица!$B$74)</f>
        <v>0</v>
      </c>
      <c r="AL11" s="60">
        <f>(матрица!AL74)/(матрица!$B$74)</f>
        <v>0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0</v>
      </c>
      <c r="AS11" s="60">
        <f>(матрица!AI74)/(матрица!$B$74)</f>
        <v>0.25</v>
      </c>
      <c r="AT11" s="60">
        <f>(матрица!AJ74)/(матрица!$B$74)</f>
        <v>0.5</v>
      </c>
      <c r="AU11" s="60">
        <f>(матрица!AK74)/(матрица!$B$74)</f>
        <v>0</v>
      </c>
      <c r="AV11" s="60">
        <f>(матрица!AL74)/(матрица!$B$74)</f>
        <v>0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0.3522727272727273</v>
      </c>
      <c r="BC11" s="91">
        <f>(матрица!AS74)/(матрица!$B$74)/матрица!AS5</f>
        <v>0.4375</v>
      </c>
      <c r="BD11" s="91">
        <f>(матрица!AT74)/(матрица!$B$74)/матрица!AT5</f>
        <v>0.125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2013-05-16T18:17:31Z</dcterms:modified>
  <cp:category/>
  <cp:version/>
  <cp:contentType/>
  <cp:contentStatus/>
</cp:coreProperties>
</file>