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<sst xmlns="http://schemas.openxmlformats.org/spreadsheetml/2006/main" count="181" uniqueCount="148">
  <si>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</si>
  <si>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</si>
  <si>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</si>
  <si>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</si>
  <si>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</si>
  <si>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</si>
  <si>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</si>
  <si>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</si>
  <si>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</si>
  <si>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</si>
  <si>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</si>
  <si>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</si>
  <si>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</si>
  <si>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</si>
  <si>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</si>
  <si>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</si>
  <si>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</si>
  <si>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</si>
  <si>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</si>
  <si>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</si>
  <si>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</si>
  <si>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</si>
  <si>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</si>
  <si>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</si>
  <si>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</si>
  <si>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</si>
  <si>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</si>
  <si>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</si>
  <si>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</si>
  <si>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</si>
  <si>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</si>
  <si>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</si>
  <si>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</si>
  <si>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</si>
  <si>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</si>
  <si>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</si>
  <si>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</si>
  <si>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</si>
  <si>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</si>
  <si>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</si>
  <si>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</si>
  <si>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</si>
  <si>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</si>
  <si>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</si>
  <si>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</si>
  <si>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</si>
  <si>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</si>
  <si>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</si>
  <si>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</si>
  <si>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</si>
  <si>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</si>
  <si>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</si>
  <si>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</si>
  <si>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</si>
  <si>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</si>
  <si>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</si>
  <si>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</si>
  <si>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</si>
  <si>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</si>
  <si>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</si>
  <si>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</si>
  <si>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</si>
  <si>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</si>
  <si>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</si>
  <si>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</si>
  <si>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</si>
  <si>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</si>
  <si>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</si>
  <si>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</si>
  <si>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</si>
  <si>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</si>
  <si>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</si>
  <si>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</si>
  <si>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</si>
  <si>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</si>
  <si>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</si>
  <si>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</si>
  <si>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</si>
  <si>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</si>
  <si>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</si>
  <si>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</si>
  <si>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</si>
  <si>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</si>
  <si>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</si>
  <si>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</si>
  <si>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</si>
  <si>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</si>
  <si>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</si>
  <si>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</si>
  <si>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</si>
  <si>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</si>
  <si>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</si>
  <si>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</si>
  <si>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</si>
  <si>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</si>
  <si>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</si>
  <si>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</si>
  <si>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</si>
  <si>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</si>
  <si>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</si>
  <si>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</si>
  <si>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</si>
  <si>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</si>
  <si>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</si>
  <si>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</si>
  <si>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</si>
  <si>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</si>
  <si>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</si>
  <si>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</si>
  <si>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</si>
  <si>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</si>
  <si>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</si>
  <si>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</si>
  <si>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</si>
  <si>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</si>
  <si>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</si>
  <si>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</si>
  <si>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</si>
  <si>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</si>
  <si>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</si>
  <si>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</si>
  <si>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</si>
  <si>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</si>
  <si>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</si>
  <si>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</si>
  <si>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</si>
  <si>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</si>
  <si>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</si>
  <si>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</si>
  <si>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</si>
  <si>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</si>
  <si>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</si>
  <si>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</si>
  <si>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</si>
  <si>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</si>
  <si>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</si>
  <si>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</si>
  <si>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</si>
  <si>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</si>
  <si>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</si>
  <si>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Русский язык</t>
  </si>
  <si>
    <t xml:space="preserve">08А </t>
  </si>
  <si>
    <t>Курбатова Влада Владимировна</t>
  </si>
  <si>
    <t>Шипицына Нина Николаевна</t>
  </si>
  <si>
    <t>от 21 до 30 лет</t>
  </si>
  <si>
    <t>Н/А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</si>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</sst>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46659152"/>
        <c:axId val="17279185"/>
      </c:barChart>
      <c:catAx>
        <c:axId val="4665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At val="0"/>
        <c:auto val="1"/>
        <c:lblOffset val="100"/>
        <c:tickLblSkip val="1"/>
        <c:noMultiLvlLbl val="0"/>
      </c:catAx>
      <c:valAx>
        <c:axId val="172791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152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14</v>
      </c>
      <c r="H4" s="26" t="s">
        <v>23</v>
      </c>
      <c r="I4" s="19">
        <v>6</v>
      </c>
      <c r="K4" s="23" t="s">
        <v>24</v>
      </c>
      <c r="L4" s="24"/>
      <c r="M4" s="24"/>
      <c r="N4" s="24"/>
      <c r="O4" s="157">
        <v>17</v>
      </c>
      <c r="P4" s="23" t="s">
        <v>25</v>
      </c>
      <c r="Q4" s="24"/>
      <c r="R4" s="24"/>
      <c r="S4" s="24"/>
      <c r="T4" s="158">
        <v>3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17</v>
      </c>
      <c r="AT5" s="48">
        <f>T4</f>
        <v>3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5</v>
      </c>
      <c r="C8" s="138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1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AH8" s="1">
        <v>0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R8" s="143">
        <v>13</v>
      </c>
      <c r="AS8" s="144">
        <v>8</v>
      </c>
      <c r="AT8" s="144">
        <v>5</v>
      </c>
      <c r="AU8" s="148">
        <v>65</v>
      </c>
      <c r="AV8" s="148">
        <v>57.1428565979004</v>
      </c>
      <c r="AW8" s="148">
        <v>83.3333358764648</v>
      </c>
    </row>
    <row r="9" spans="1:49" ht="12.75">
      <c r="A9" s="138"/>
      <c r="B9" s="138">
        <v>8</v>
      </c>
      <c r="C9" s="138">
        <v>1</v>
      </c>
      <c r="D9" s="1">
        <v>0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AH9" s="1">
        <v>1</v>
      </c>
      <c r="AI9" s="1">
        <v>0</v>
      </c>
      <c r="AJ9" s="1">
        <v>1</v>
      </c>
      <c r="AK9" s="1">
        <v>0.5</v>
      </c>
      <c r="AL9" s="1">
        <v>0.25</v>
      </c>
      <c r="AM9" s="1">
        <v>1</v>
      </c>
      <c r="AR9" s="141">
        <v>11.75</v>
      </c>
      <c r="AS9" s="142">
        <v>8</v>
      </c>
      <c r="AT9" s="142">
        <v>3.75</v>
      </c>
      <c r="AU9" s="149">
        <v>58.75</v>
      </c>
      <c r="AV9" s="149">
        <v>57.1428565979004</v>
      </c>
      <c r="AW9" s="149">
        <v>62.5</v>
      </c>
    </row>
    <row r="10" spans="1:49" ht="12.75">
      <c r="A10" s="138"/>
      <c r="B10" s="138">
        <v>10</v>
      </c>
      <c r="C10" s="138">
        <v>1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>
        <v>0</v>
      </c>
      <c r="Q10" s="1">
        <v>0</v>
      </c>
      <c r="AH10" s="1">
        <v>1</v>
      </c>
      <c r="AI10" s="1">
        <v>0</v>
      </c>
      <c r="AJ10" s="1">
        <v>0.25</v>
      </c>
      <c r="AK10" s="1">
        <v>0.5</v>
      </c>
      <c r="AL10" s="1">
        <v>1</v>
      </c>
      <c r="AM10" s="1">
        <v>0</v>
      </c>
      <c r="AR10" s="141">
        <v>8.75</v>
      </c>
      <c r="AS10" s="142">
        <v>6</v>
      </c>
      <c r="AT10" s="142">
        <v>2.75</v>
      </c>
      <c r="AU10" s="149">
        <v>43.75</v>
      </c>
      <c r="AV10" s="149">
        <v>42.8571434020996</v>
      </c>
      <c r="AW10" s="149">
        <v>45.8333320617676</v>
      </c>
    </row>
    <row r="11" spans="1:49" ht="12.75">
      <c r="A11" s="138"/>
      <c r="B11" s="138">
        <v>16</v>
      </c>
      <c r="C11" s="138">
        <v>1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0</v>
      </c>
      <c r="Q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R11" s="141">
        <v>15</v>
      </c>
      <c r="AS11" s="142">
        <v>9</v>
      </c>
      <c r="AT11" s="142">
        <v>6</v>
      </c>
      <c r="AU11" s="149">
        <v>75</v>
      </c>
      <c r="AV11" s="149">
        <v>64.2857131958008</v>
      </c>
      <c r="AW11" s="149">
        <v>100</v>
      </c>
    </row>
    <row r="12" spans="1:49" ht="12.75">
      <c r="A12" s="138"/>
      <c r="B12" s="138">
        <v>19</v>
      </c>
      <c r="C12" s="138">
        <v>1</v>
      </c>
      <c r="D12" s="1">
        <v>0</v>
      </c>
      <c r="E12" s="1">
        <v>0</v>
      </c>
      <c r="F12" s="1">
        <v>1</v>
      </c>
      <c r="G12" s="1">
        <v>1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0</v>
      </c>
      <c r="P12" s="1">
        <v>0</v>
      </c>
      <c r="Q12" s="1">
        <v>0</v>
      </c>
      <c r="AH12" s="1">
        <v>1</v>
      </c>
      <c r="AI12" s="1">
        <v>0</v>
      </c>
      <c r="AJ12" s="1">
        <v>0.25</v>
      </c>
      <c r="AK12" s="1">
        <v>0</v>
      </c>
      <c r="AL12" s="1">
        <v>0.5</v>
      </c>
      <c r="AM12" s="1">
        <v>1</v>
      </c>
      <c r="AR12" s="141">
        <v>8.75</v>
      </c>
      <c r="AS12" s="142">
        <v>6</v>
      </c>
      <c r="AT12" s="142">
        <v>2.75</v>
      </c>
      <c r="AU12" s="149">
        <v>43.75</v>
      </c>
      <c r="AV12" s="149">
        <v>42.8571434020996</v>
      </c>
      <c r="AW12" s="149">
        <v>45.8333320617676</v>
      </c>
    </row>
    <row r="13" spans="1:49" ht="12.75">
      <c r="A13" s="138"/>
      <c r="B13" s="138">
        <v>20</v>
      </c>
      <c r="C13" s="138">
        <v>1</v>
      </c>
      <c r="D13" s="1">
        <v>0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0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R13" s="141">
        <v>17</v>
      </c>
      <c r="AS13" s="142">
        <v>11</v>
      </c>
      <c r="AT13" s="142">
        <v>6</v>
      </c>
      <c r="AU13" s="149">
        <v>85</v>
      </c>
      <c r="AV13" s="149">
        <v>78.5714263916016</v>
      </c>
      <c r="AW13" s="149">
        <v>100</v>
      </c>
    </row>
    <row r="14" spans="1:49" ht="12.75">
      <c r="A14" s="138"/>
      <c r="B14" s="138">
        <v>25</v>
      </c>
      <c r="C14" s="138">
        <v>1</v>
      </c>
      <c r="D14" s="1">
        <v>0</v>
      </c>
      <c r="E14" s="1">
        <v>0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1</v>
      </c>
      <c r="N14" s="1">
        <v>1</v>
      </c>
      <c r="O14" s="1">
        <v>0</v>
      </c>
      <c r="P14" s="1">
        <v>1</v>
      </c>
      <c r="Q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0.25</v>
      </c>
      <c r="AM14" s="1">
        <v>1</v>
      </c>
      <c r="AR14" s="141">
        <v>14.25</v>
      </c>
      <c r="AS14" s="142">
        <v>9</v>
      </c>
      <c r="AT14" s="142">
        <v>5.25</v>
      </c>
      <c r="AU14" s="149">
        <v>71.25</v>
      </c>
      <c r="AV14" s="149">
        <v>64.2857131958008</v>
      </c>
      <c r="AW14" s="149">
        <v>87.5</v>
      </c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7</v>
      </c>
      <c r="C23" s="33"/>
      <c r="D23" s="34">
        <f aca="true" t="shared" si="0" ref="D23:AI23">SUM(D8:D22)</f>
        <v>0</v>
      </c>
      <c r="E23" s="34">
        <f t="shared" si="0"/>
        <v>2</v>
      </c>
      <c r="F23" s="34">
        <f t="shared" si="0"/>
        <v>6</v>
      </c>
      <c r="G23" s="34">
        <f t="shared" si="0"/>
        <v>6</v>
      </c>
      <c r="H23" s="34">
        <f t="shared" si="0"/>
        <v>7</v>
      </c>
      <c r="I23" s="34">
        <f t="shared" si="0"/>
        <v>7</v>
      </c>
      <c r="J23" s="34">
        <f t="shared" si="0"/>
        <v>3</v>
      </c>
      <c r="K23" s="34">
        <f t="shared" si="0"/>
        <v>1</v>
      </c>
      <c r="L23" s="34">
        <f t="shared" si="0"/>
        <v>4</v>
      </c>
      <c r="M23" s="34">
        <f t="shared" si="0"/>
        <v>7</v>
      </c>
      <c r="N23" s="34">
        <f t="shared" si="0"/>
        <v>6</v>
      </c>
      <c r="O23" s="34">
        <f t="shared" si="0"/>
        <v>3</v>
      </c>
      <c r="P23" s="34">
        <f t="shared" si="0"/>
        <v>3</v>
      </c>
      <c r="Q23" s="34">
        <f t="shared" si="0"/>
        <v>2</v>
      </c>
      <c r="R23" s="34">
        <f t="shared" si="0"/>
        <v>0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6</v>
      </c>
      <c r="AI23" s="34">
        <f t="shared" si="0"/>
        <v>4</v>
      </c>
      <c r="AJ23" s="34">
        <f aca="true" t="shared" si="1" ref="AJ23:AT23">SUM(AJ8:AJ22)</f>
        <v>5.5</v>
      </c>
      <c r="AK23" s="34">
        <f t="shared" si="1"/>
        <v>5</v>
      </c>
      <c r="AL23" s="34">
        <f t="shared" si="1"/>
        <v>5</v>
      </c>
      <c r="AM23" s="34">
        <f t="shared" si="1"/>
        <v>6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88.5</v>
      </c>
      <c r="AS23" s="140">
        <f t="shared" si="1"/>
        <v>57</v>
      </c>
      <c r="AT23" s="140">
        <f t="shared" si="1"/>
        <v>31.5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</v>
      </c>
      <c r="E24" s="38">
        <f t="shared" si="2"/>
        <v>0.2857142857142857</v>
      </c>
      <c r="F24" s="38">
        <f t="shared" si="2"/>
        <v>0.8571428571428571</v>
      </c>
      <c r="G24" s="38">
        <f t="shared" si="2"/>
        <v>0.8571428571428571</v>
      </c>
      <c r="H24" s="38">
        <f t="shared" si="2"/>
        <v>1</v>
      </c>
      <c r="I24" s="38">
        <f t="shared" si="2"/>
        <v>1</v>
      </c>
      <c r="J24" s="38">
        <f t="shared" si="2"/>
        <v>0.42857142857142855</v>
      </c>
      <c r="K24" s="38">
        <f t="shared" si="2"/>
        <v>0.14285714285714285</v>
      </c>
      <c r="L24" s="38">
        <f t="shared" si="2"/>
        <v>0.5714285714285714</v>
      </c>
      <c r="M24" s="38">
        <f t="shared" si="2"/>
        <v>1</v>
      </c>
      <c r="N24" s="38">
        <f t="shared" si="2"/>
        <v>0.8571428571428571</v>
      </c>
      <c r="O24" s="38">
        <f t="shared" si="2"/>
        <v>0.42857142857142855</v>
      </c>
      <c r="P24" s="38">
        <f t="shared" si="2"/>
        <v>0.42857142857142855</v>
      </c>
      <c r="Q24" s="38">
        <f t="shared" si="2"/>
        <v>0.2857142857142857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0.8571428571428571</v>
      </c>
      <c r="AI24" s="38">
        <f t="shared" si="3"/>
        <v>0.5714285714285714</v>
      </c>
      <c r="AJ24" s="38">
        <f t="shared" si="3"/>
        <v>0.7857142857142857</v>
      </c>
      <c r="AK24" s="38">
        <f t="shared" si="3"/>
        <v>0.7142857142857143</v>
      </c>
      <c r="AL24" s="38">
        <f t="shared" si="3"/>
        <v>0.7142857142857143</v>
      </c>
      <c r="AM24" s="38">
        <f t="shared" si="3"/>
        <v>0.8571428571428571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0.6321428571428571</v>
      </c>
      <c r="AS24" s="139">
        <f>AS23/(AS5*$B$23)</f>
        <v>0.4789915966386555</v>
      </c>
      <c r="AT24" s="139">
        <f>AT23/(AT5*$B$23)</f>
        <v>1.5</v>
      </c>
      <c r="AU24" s="150"/>
      <c r="AV24" s="150"/>
      <c r="AW24" s="150"/>
    </row>
    <row r="25" spans="1:49" ht="12.75">
      <c r="A25" s="138"/>
      <c r="B25" s="138">
        <v>1</v>
      </c>
      <c r="C25" s="138">
        <v>2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AH25" s="1">
        <v>0</v>
      </c>
      <c r="AI25" s="1">
        <v>1</v>
      </c>
      <c r="AJ25" s="1">
        <v>1</v>
      </c>
      <c r="AK25" s="1">
        <v>1</v>
      </c>
      <c r="AL25" s="1">
        <v>0.5</v>
      </c>
      <c r="AM25" s="1">
        <v>1</v>
      </c>
      <c r="AR25" s="141">
        <v>16.5</v>
      </c>
      <c r="AS25" s="142">
        <v>12</v>
      </c>
      <c r="AT25" s="142">
        <v>4.5</v>
      </c>
      <c r="AU25" s="149">
        <v>82.5</v>
      </c>
      <c r="AV25" s="149">
        <v>85.7142868041992</v>
      </c>
      <c r="AW25" s="149">
        <v>75</v>
      </c>
    </row>
    <row r="26" spans="1:49" ht="12.75">
      <c r="A26" s="138"/>
      <c r="B26" s="138">
        <v>4</v>
      </c>
      <c r="C26" s="138">
        <v>2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AH26" s="1">
        <v>0</v>
      </c>
      <c r="AI26" s="1">
        <v>1</v>
      </c>
      <c r="AJ26" s="1">
        <v>0.5</v>
      </c>
      <c r="AK26" s="1">
        <v>0.25</v>
      </c>
      <c r="AL26" s="1">
        <v>0.5</v>
      </c>
      <c r="AM26" s="1">
        <v>0</v>
      </c>
      <c r="AR26" s="141">
        <v>14.25</v>
      </c>
      <c r="AS26" s="142">
        <v>12</v>
      </c>
      <c r="AT26" s="142">
        <v>2.25</v>
      </c>
      <c r="AU26" s="149">
        <v>71.25</v>
      </c>
      <c r="AV26" s="149">
        <v>85.7142868041992</v>
      </c>
      <c r="AW26" s="149">
        <v>37.5</v>
      </c>
    </row>
    <row r="27" spans="1:49" ht="12.75">
      <c r="A27" s="138"/>
      <c r="B27" s="138">
        <v>11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0</v>
      </c>
      <c r="P27" s="1">
        <v>1</v>
      </c>
      <c r="Q27" s="1">
        <v>1</v>
      </c>
      <c r="AH27" s="1">
        <v>0</v>
      </c>
      <c r="AI27" s="1">
        <v>1</v>
      </c>
      <c r="AJ27" s="1">
        <v>1</v>
      </c>
      <c r="AK27" s="1">
        <v>0</v>
      </c>
      <c r="AL27" s="1">
        <v>1</v>
      </c>
      <c r="AM27" s="1">
        <v>0</v>
      </c>
      <c r="AR27" s="141">
        <v>14</v>
      </c>
      <c r="AS27" s="142">
        <v>11</v>
      </c>
      <c r="AT27" s="142">
        <v>3</v>
      </c>
      <c r="AU27" s="149">
        <v>70</v>
      </c>
      <c r="AV27" s="149">
        <v>78.5714263916016</v>
      </c>
      <c r="AW27" s="149">
        <v>50</v>
      </c>
    </row>
    <row r="28" spans="1:49" ht="12.75">
      <c r="A28" s="138"/>
      <c r="B28" s="138">
        <v>14</v>
      </c>
      <c r="C28" s="138">
        <v>2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AH28" s="1">
        <v>0</v>
      </c>
      <c r="AI28" s="1">
        <v>1</v>
      </c>
      <c r="AJ28" s="1">
        <v>0.5</v>
      </c>
      <c r="AK28" s="1">
        <v>1</v>
      </c>
      <c r="AL28" s="1">
        <v>1</v>
      </c>
      <c r="AM28" s="1">
        <v>0</v>
      </c>
      <c r="AR28" s="141">
        <v>16.5</v>
      </c>
      <c r="AS28" s="142">
        <v>13</v>
      </c>
      <c r="AT28" s="142">
        <v>3.5</v>
      </c>
      <c r="AU28" s="149">
        <v>82.5</v>
      </c>
      <c r="AV28" s="149">
        <v>92.8571395874023</v>
      </c>
      <c r="AW28" s="149">
        <v>58.3333320617676</v>
      </c>
    </row>
    <row r="29" spans="1:49" ht="12.75">
      <c r="A29" s="138"/>
      <c r="B29" s="138">
        <v>15</v>
      </c>
      <c r="C29" s="138">
        <v>2</v>
      </c>
      <c r="D29" s="1">
        <v>1</v>
      </c>
      <c r="E29" s="1">
        <v>1</v>
      </c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0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AH29" s="1">
        <v>0</v>
      </c>
      <c r="AI29" s="1">
        <v>1</v>
      </c>
      <c r="AJ29" s="1">
        <v>0.5</v>
      </c>
      <c r="AK29" s="1">
        <v>1</v>
      </c>
      <c r="AL29" s="1">
        <v>0.5</v>
      </c>
      <c r="AM29" s="1">
        <v>1</v>
      </c>
      <c r="AR29" s="141">
        <v>15</v>
      </c>
      <c r="AS29" s="142">
        <v>11</v>
      </c>
      <c r="AT29" s="142">
        <v>4</v>
      </c>
      <c r="AU29" s="149">
        <v>75</v>
      </c>
      <c r="AV29" s="149">
        <v>78.5714263916016</v>
      </c>
      <c r="AW29" s="149">
        <v>66.6666641235352</v>
      </c>
    </row>
    <row r="30" spans="1:49" ht="12.75">
      <c r="A30" s="138"/>
      <c r="B30" s="138">
        <v>17</v>
      </c>
      <c r="C30" s="138">
        <v>2</v>
      </c>
      <c r="D30" s="1">
        <v>0</v>
      </c>
      <c r="E30" s="1">
        <v>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0</v>
      </c>
      <c r="AH30" s="1">
        <v>0</v>
      </c>
      <c r="AI30" s="1">
        <v>0</v>
      </c>
      <c r="AJ30" s="1">
        <v>0.25</v>
      </c>
      <c r="AK30" s="1">
        <v>1</v>
      </c>
      <c r="AL30" s="1">
        <v>1</v>
      </c>
      <c r="AM30" s="1">
        <v>0</v>
      </c>
      <c r="AR30" s="141">
        <v>12.25</v>
      </c>
      <c r="AS30" s="142">
        <v>10</v>
      </c>
      <c r="AT30" s="142">
        <v>2.25</v>
      </c>
      <c r="AU30" s="149">
        <v>61.25</v>
      </c>
      <c r="AV30" s="149">
        <v>71.4285736083984</v>
      </c>
      <c r="AW30" s="149">
        <v>37.5</v>
      </c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6</v>
      </c>
      <c r="C40" s="33"/>
      <c r="D40" s="34">
        <f aca="true" t="shared" si="4" ref="D40:T40">SUM(D25:D39)</f>
        <v>5</v>
      </c>
      <c r="E40" s="34">
        <f t="shared" si="4"/>
        <v>5</v>
      </c>
      <c r="F40" s="34">
        <f t="shared" si="4"/>
        <v>6</v>
      </c>
      <c r="G40" s="34">
        <f t="shared" si="4"/>
        <v>6</v>
      </c>
      <c r="H40" s="34">
        <f t="shared" si="4"/>
        <v>5</v>
      </c>
      <c r="I40" s="34">
        <f t="shared" si="4"/>
        <v>6</v>
      </c>
      <c r="J40" s="34">
        <f t="shared" si="4"/>
        <v>6</v>
      </c>
      <c r="K40" s="34">
        <f t="shared" si="4"/>
        <v>0</v>
      </c>
      <c r="L40" s="34">
        <f t="shared" si="4"/>
        <v>3</v>
      </c>
      <c r="M40" s="34">
        <f t="shared" si="4"/>
        <v>6</v>
      </c>
      <c r="N40" s="34">
        <f t="shared" si="4"/>
        <v>5</v>
      </c>
      <c r="O40" s="34">
        <f t="shared" si="4"/>
        <v>5</v>
      </c>
      <c r="P40" s="34">
        <f t="shared" si="4"/>
        <v>6</v>
      </c>
      <c r="Q40" s="35">
        <f t="shared" si="4"/>
        <v>5</v>
      </c>
      <c r="R40" s="34">
        <f t="shared" si="4"/>
        <v>0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0</v>
      </c>
      <c r="AI40" s="34">
        <f t="shared" si="6"/>
        <v>5</v>
      </c>
      <c r="AJ40" s="34">
        <f t="shared" si="6"/>
        <v>3.75</v>
      </c>
      <c r="AK40" s="34">
        <f t="shared" si="6"/>
        <v>4.25</v>
      </c>
      <c r="AL40" s="34">
        <f t="shared" si="6"/>
        <v>4.5</v>
      </c>
      <c r="AM40" s="34">
        <f t="shared" si="6"/>
        <v>2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88.5</v>
      </c>
      <c r="AS40" s="140">
        <f t="shared" si="7"/>
        <v>69</v>
      </c>
      <c r="AT40" s="140">
        <f t="shared" si="7"/>
        <v>19.5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0.8333333333333334</v>
      </c>
      <c r="E41" s="38">
        <f t="shared" si="8"/>
        <v>0.8333333333333334</v>
      </c>
      <c r="F41" s="38">
        <f t="shared" si="8"/>
        <v>1</v>
      </c>
      <c r="G41" s="38">
        <f t="shared" si="8"/>
        <v>1</v>
      </c>
      <c r="H41" s="38">
        <f t="shared" si="8"/>
        <v>0.8333333333333334</v>
      </c>
      <c r="I41" s="38">
        <f t="shared" si="8"/>
        <v>1</v>
      </c>
      <c r="J41" s="38">
        <f t="shared" si="8"/>
        <v>1</v>
      </c>
      <c r="K41" s="38">
        <f t="shared" si="8"/>
        <v>0</v>
      </c>
      <c r="L41" s="38">
        <f t="shared" si="8"/>
        <v>0.5</v>
      </c>
      <c r="M41" s="38">
        <f t="shared" si="8"/>
        <v>1</v>
      </c>
      <c r="N41" s="38">
        <f t="shared" si="8"/>
        <v>0.8333333333333334</v>
      </c>
      <c r="O41" s="38">
        <f t="shared" si="8"/>
        <v>0.8333333333333334</v>
      </c>
      <c r="P41" s="38">
        <f t="shared" si="8"/>
        <v>1</v>
      </c>
      <c r="Q41" s="38">
        <f t="shared" si="8"/>
        <v>0.8333333333333334</v>
      </c>
      <c r="R41" s="38">
        <f t="shared" si="8"/>
        <v>0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</v>
      </c>
      <c r="AI41" s="38">
        <f t="shared" si="9"/>
        <v>0.8333333333333334</v>
      </c>
      <c r="AJ41" s="38">
        <f t="shared" si="9"/>
        <v>0.625</v>
      </c>
      <c r="AK41" s="38">
        <f t="shared" si="9"/>
        <v>0.7083333333333334</v>
      </c>
      <c r="AL41" s="38">
        <f t="shared" si="9"/>
        <v>0.75</v>
      </c>
      <c r="AM41" s="38">
        <f t="shared" si="9"/>
        <v>0.3333333333333333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0.7375</v>
      </c>
      <c r="AS41" s="89">
        <f>AS40/(AS5*$B$40)</f>
        <v>0.6764705882352942</v>
      </c>
      <c r="AT41" s="89">
        <f>AT40/(AT5*$B$40)</f>
        <v>1.0833333333333333</v>
      </c>
      <c r="AU41" s="151"/>
      <c r="AV41" s="151"/>
      <c r="AW41" s="151"/>
    </row>
    <row r="42" spans="1:49" ht="12.75">
      <c r="A42" s="138"/>
      <c r="B42" s="138">
        <v>6</v>
      </c>
      <c r="C42" s="138">
        <v>3</v>
      </c>
      <c r="D42" s="1">
        <v>1</v>
      </c>
      <c r="E42" s="1">
        <v>0</v>
      </c>
      <c r="F42" s="1">
        <v>1</v>
      </c>
      <c r="G42" s="1">
        <v>1</v>
      </c>
      <c r="H42" s="1">
        <v>0</v>
      </c>
      <c r="I42" s="1">
        <v>1</v>
      </c>
      <c r="J42" s="1">
        <v>1</v>
      </c>
      <c r="K42" s="1">
        <v>0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AH42" s="1">
        <v>1</v>
      </c>
      <c r="AI42" s="1">
        <v>0</v>
      </c>
      <c r="AJ42" s="1">
        <v>0.5</v>
      </c>
      <c r="AK42" s="1">
        <v>0.5</v>
      </c>
      <c r="AL42" s="1">
        <v>0.25</v>
      </c>
      <c r="AM42" s="1">
        <v>0</v>
      </c>
      <c r="AR42" s="143">
        <v>13.25</v>
      </c>
      <c r="AS42" s="144">
        <v>11</v>
      </c>
      <c r="AT42" s="144">
        <v>2.25</v>
      </c>
      <c r="AU42" s="148">
        <v>66.25</v>
      </c>
      <c r="AV42" s="148">
        <v>78.5714263916016</v>
      </c>
      <c r="AW42" s="148">
        <v>37.5</v>
      </c>
    </row>
    <row r="43" spans="1:49" ht="12.75">
      <c r="A43" s="138"/>
      <c r="B43" s="138">
        <v>7</v>
      </c>
      <c r="C43" s="138">
        <v>3</v>
      </c>
      <c r="D43" s="1">
        <v>0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0</v>
      </c>
      <c r="Q43" s="1">
        <v>0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0</v>
      </c>
      <c r="AR43" s="141">
        <v>16</v>
      </c>
      <c r="AS43" s="142">
        <v>11</v>
      </c>
      <c r="AT43" s="142">
        <v>5</v>
      </c>
      <c r="AU43" s="149">
        <v>80</v>
      </c>
      <c r="AV43" s="149">
        <v>78.5714263916016</v>
      </c>
      <c r="AW43" s="149">
        <v>83.3333358764648</v>
      </c>
    </row>
    <row r="44" spans="1:49" ht="12.75">
      <c r="A44" s="138"/>
      <c r="B44" s="138">
        <v>9</v>
      </c>
      <c r="C44" s="138">
        <v>3</v>
      </c>
      <c r="D44" s="1">
        <v>0</v>
      </c>
      <c r="E44" s="1">
        <v>1</v>
      </c>
      <c r="F44" s="1">
        <v>1</v>
      </c>
      <c r="G44" s="1">
        <v>1</v>
      </c>
      <c r="H44" s="1">
        <v>0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1</v>
      </c>
      <c r="AH44" s="1">
        <v>1</v>
      </c>
      <c r="AI44" s="1">
        <v>0</v>
      </c>
      <c r="AJ44" s="1">
        <v>0.5</v>
      </c>
      <c r="AK44" s="1">
        <v>0.25</v>
      </c>
      <c r="AL44" s="1">
        <v>1</v>
      </c>
      <c r="AM44" s="1">
        <v>0</v>
      </c>
      <c r="AR44" s="141">
        <v>12.75</v>
      </c>
      <c r="AS44" s="142">
        <v>10</v>
      </c>
      <c r="AT44" s="142">
        <v>2.75</v>
      </c>
      <c r="AU44" s="149">
        <v>63.75</v>
      </c>
      <c r="AV44" s="149">
        <v>71.4285736083984</v>
      </c>
      <c r="AW44" s="149">
        <v>45.8333320617676</v>
      </c>
    </row>
    <row r="45" spans="1:49" ht="12.75">
      <c r="A45" s="138"/>
      <c r="B45" s="138">
        <v>12</v>
      </c>
      <c r="C45" s="138">
        <v>3</v>
      </c>
      <c r="D45" s="1">
        <v>0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0</v>
      </c>
      <c r="N45" s="1">
        <v>1</v>
      </c>
      <c r="O45" s="1">
        <v>0</v>
      </c>
      <c r="P45" s="1">
        <v>1</v>
      </c>
      <c r="Q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0</v>
      </c>
      <c r="AR45" s="141">
        <v>16</v>
      </c>
      <c r="AS45" s="142">
        <v>11</v>
      </c>
      <c r="AT45" s="142">
        <v>5</v>
      </c>
      <c r="AU45" s="149">
        <v>80</v>
      </c>
      <c r="AV45" s="149">
        <v>78.5714263916016</v>
      </c>
      <c r="AW45" s="149">
        <v>83.3333358764648</v>
      </c>
    </row>
    <row r="46" spans="1:49" ht="12.75">
      <c r="A46" s="138"/>
      <c r="B46" s="138">
        <v>18</v>
      </c>
      <c r="C46" s="138">
        <v>3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0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AH46" s="1">
        <v>1</v>
      </c>
      <c r="AI46" s="1">
        <v>1</v>
      </c>
      <c r="AJ46" s="1">
        <v>0.25</v>
      </c>
      <c r="AK46" s="1">
        <v>1</v>
      </c>
      <c r="AL46" s="1">
        <v>1</v>
      </c>
      <c r="AM46" s="1">
        <v>0</v>
      </c>
      <c r="AR46" s="141">
        <v>17.25</v>
      </c>
      <c r="AS46" s="142">
        <v>13</v>
      </c>
      <c r="AT46" s="142">
        <v>4.25</v>
      </c>
      <c r="AU46" s="149">
        <v>86.25</v>
      </c>
      <c r="AV46" s="149">
        <v>92.8571395874023</v>
      </c>
      <c r="AW46" s="149">
        <v>70.8333358764648</v>
      </c>
    </row>
    <row r="47" spans="1:49" ht="12.75">
      <c r="A47" s="138"/>
      <c r="B47" s="138">
        <v>27</v>
      </c>
      <c r="C47" s="138">
        <v>3</v>
      </c>
      <c r="D47" s="1">
        <v>1</v>
      </c>
      <c r="E47" s="1">
        <v>1</v>
      </c>
      <c r="F47" s="1">
        <v>1</v>
      </c>
      <c r="G47" s="1">
        <v>1</v>
      </c>
      <c r="H47" s="1">
        <v>0</v>
      </c>
      <c r="I47" s="1">
        <v>1</v>
      </c>
      <c r="J47" s="1">
        <v>0</v>
      </c>
      <c r="K47" s="1">
        <v>1</v>
      </c>
      <c r="L47" s="1">
        <v>1</v>
      </c>
      <c r="M47" s="1">
        <v>0</v>
      </c>
      <c r="N47" s="1">
        <v>1</v>
      </c>
      <c r="O47" s="1">
        <v>1</v>
      </c>
      <c r="P47" s="1">
        <v>1</v>
      </c>
      <c r="Q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0</v>
      </c>
      <c r="AR47" s="141">
        <v>16</v>
      </c>
      <c r="AS47" s="142">
        <v>11</v>
      </c>
      <c r="AT47" s="142">
        <v>5</v>
      </c>
      <c r="AU47" s="149">
        <v>80</v>
      </c>
      <c r="AV47" s="149">
        <v>78.5714263916016</v>
      </c>
      <c r="AW47" s="149">
        <v>83.3333358764648</v>
      </c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6</v>
      </c>
      <c r="C57" s="33"/>
      <c r="D57" s="34">
        <f aca="true" t="shared" si="10" ref="D57:AT57">SUM(D42:D56)</f>
        <v>3</v>
      </c>
      <c r="E57" s="34">
        <f t="shared" si="10"/>
        <v>5</v>
      </c>
      <c r="F57" s="34">
        <f t="shared" si="10"/>
        <v>6</v>
      </c>
      <c r="G57" s="34">
        <f t="shared" si="10"/>
        <v>6</v>
      </c>
      <c r="H57" s="34">
        <f t="shared" si="10"/>
        <v>3</v>
      </c>
      <c r="I57" s="34">
        <f t="shared" si="10"/>
        <v>6</v>
      </c>
      <c r="J57" s="34">
        <f t="shared" si="10"/>
        <v>4</v>
      </c>
      <c r="K57" s="34">
        <f t="shared" si="10"/>
        <v>4</v>
      </c>
      <c r="L57" s="34">
        <f t="shared" si="10"/>
        <v>6</v>
      </c>
      <c r="M57" s="34">
        <f t="shared" si="10"/>
        <v>4</v>
      </c>
      <c r="N57" s="34">
        <f t="shared" si="10"/>
        <v>6</v>
      </c>
      <c r="O57" s="34">
        <f t="shared" si="10"/>
        <v>5</v>
      </c>
      <c r="P57" s="34">
        <f t="shared" si="10"/>
        <v>4</v>
      </c>
      <c r="Q57" s="34">
        <f t="shared" si="10"/>
        <v>5</v>
      </c>
      <c r="R57" s="34">
        <f t="shared" si="10"/>
        <v>0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6</v>
      </c>
      <c r="AI57" s="34">
        <f t="shared" si="10"/>
        <v>4</v>
      </c>
      <c r="AJ57" s="34">
        <f t="shared" si="10"/>
        <v>4.25</v>
      </c>
      <c r="AK57" s="34">
        <f t="shared" si="10"/>
        <v>4.75</v>
      </c>
      <c r="AL57" s="34">
        <f t="shared" si="10"/>
        <v>5.25</v>
      </c>
      <c r="AM57" s="34">
        <f t="shared" si="10"/>
        <v>0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91.25</v>
      </c>
      <c r="AS57" s="140">
        <f t="shared" si="10"/>
        <v>67</v>
      </c>
      <c r="AT57" s="140">
        <f t="shared" si="10"/>
        <v>24.25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0.5</v>
      </c>
      <c r="E58" s="38">
        <f aca="true" t="shared" si="11" ref="E58:AG58">E57/$B$57</f>
        <v>0.8333333333333334</v>
      </c>
      <c r="F58" s="38">
        <f t="shared" si="11"/>
        <v>1</v>
      </c>
      <c r="G58" s="38">
        <f t="shared" si="11"/>
        <v>1</v>
      </c>
      <c r="H58" s="38">
        <f t="shared" si="11"/>
        <v>0.5</v>
      </c>
      <c r="I58" s="38">
        <f t="shared" si="11"/>
        <v>1</v>
      </c>
      <c r="J58" s="38">
        <f t="shared" si="11"/>
        <v>0.6666666666666666</v>
      </c>
      <c r="K58" s="38">
        <f t="shared" si="11"/>
        <v>0.6666666666666666</v>
      </c>
      <c r="L58" s="38">
        <f t="shared" si="11"/>
        <v>1</v>
      </c>
      <c r="M58" s="38">
        <f t="shared" si="11"/>
        <v>0.6666666666666666</v>
      </c>
      <c r="N58" s="38">
        <f t="shared" si="11"/>
        <v>1</v>
      </c>
      <c r="O58" s="38">
        <f t="shared" si="11"/>
        <v>0.8333333333333334</v>
      </c>
      <c r="P58" s="38">
        <f t="shared" si="11"/>
        <v>0.6666666666666666</v>
      </c>
      <c r="Q58" s="38">
        <f t="shared" si="11"/>
        <v>0.8333333333333334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1</v>
      </c>
      <c r="AI58" s="38">
        <f t="shared" si="12"/>
        <v>0.6666666666666666</v>
      </c>
      <c r="AJ58" s="38">
        <f t="shared" si="12"/>
        <v>0.7083333333333334</v>
      </c>
      <c r="AK58" s="38">
        <f t="shared" si="12"/>
        <v>0.7916666666666666</v>
      </c>
      <c r="AL58" s="38">
        <f t="shared" si="12"/>
        <v>0.875</v>
      </c>
      <c r="AM58" s="38">
        <f t="shared" si="12"/>
        <v>0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0.7604166666666666</v>
      </c>
      <c r="AS58" s="139">
        <f>AS57/(AS5*$B$57)</f>
        <v>0.6568627450980392</v>
      </c>
      <c r="AT58" s="139">
        <f>AT57/(AT5*$B$57)</f>
        <v>1.3472222222222223</v>
      </c>
      <c r="AU58" s="150"/>
      <c r="AV58" s="150"/>
      <c r="AW58" s="150"/>
    </row>
    <row r="59" spans="1:49" ht="12.75">
      <c r="A59" s="138"/>
      <c r="B59" s="138">
        <v>2</v>
      </c>
      <c r="C59" s="138">
        <v>4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0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R59" s="141">
        <v>19</v>
      </c>
      <c r="AS59" s="142">
        <v>13</v>
      </c>
      <c r="AT59" s="142">
        <v>6</v>
      </c>
      <c r="AU59" s="149">
        <v>95</v>
      </c>
      <c r="AV59" s="149">
        <v>92.8571395874023</v>
      </c>
      <c r="AW59" s="149">
        <v>100</v>
      </c>
    </row>
    <row r="60" spans="1:49" ht="12.75">
      <c r="A60" s="138"/>
      <c r="B60" s="138">
        <v>21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AH60" s="1">
        <v>0</v>
      </c>
      <c r="AI60" s="1">
        <v>1</v>
      </c>
      <c r="AJ60" s="1">
        <v>1</v>
      </c>
      <c r="AK60" s="1">
        <v>1</v>
      </c>
      <c r="AL60" s="1">
        <v>1</v>
      </c>
      <c r="AM60" s="1">
        <v>0</v>
      </c>
      <c r="AR60" s="141">
        <v>18</v>
      </c>
      <c r="AS60" s="142">
        <v>14</v>
      </c>
      <c r="AT60" s="142">
        <v>4</v>
      </c>
      <c r="AU60" s="149">
        <v>90</v>
      </c>
      <c r="AV60" s="149">
        <v>100</v>
      </c>
      <c r="AW60" s="149">
        <v>66.6666641235352</v>
      </c>
    </row>
    <row r="61" spans="1:49" ht="12.75">
      <c r="A61" s="138"/>
      <c r="B61" s="138">
        <v>23</v>
      </c>
      <c r="C61" s="138">
        <v>4</v>
      </c>
      <c r="D61" s="1">
        <v>1</v>
      </c>
      <c r="E61" s="1">
        <v>1</v>
      </c>
      <c r="F61" s="1">
        <v>1</v>
      </c>
      <c r="G61" s="1">
        <v>1</v>
      </c>
      <c r="H61" s="1">
        <v>0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0</v>
      </c>
      <c r="AH61" s="1">
        <v>0</v>
      </c>
      <c r="AI61" s="1">
        <v>0</v>
      </c>
      <c r="AJ61" s="1">
        <v>0.25</v>
      </c>
      <c r="AK61" s="1">
        <v>1</v>
      </c>
      <c r="AL61" s="1">
        <v>1</v>
      </c>
      <c r="AM61" s="1">
        <v>1</v>
      </c>
      <c r="AR61" s="141">
        <v>15.25</v>
      </c>
      <c r="AS61" s="142">
        <v>12</v>
      </c>
      <c r="AT61" s="142">
        <v>3.25</v>
      </c>
      <c r="AU61" s="149">
        <v>76.25</v>
      </c>
      <c r="AV61" s="149">
        <v>85.7142868041992</v>
      </c>
      <c r="AW61" s="149">
        <v>54.1666679382324</v>
      </c>
    </row>
    <row r="62" spans="1:49" ht="12.75">
      <c r="A62" s="138"/>
      <c r="B62" s="138">
        <v>24</v>
      </c>
      <c r="C62" s="138">
        <v>4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0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AH62" s="1">
        <v>0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R62" s="141">
        <v>18</v>
      </c>
      <c r="AS62" s="142">
        <v>13</v>
      </c>
      <c r="AT62" s="142">
        <v>5</v>
      </c>
      <c r="AU62" s="149">
        <v>90</v>
      </c>
      <c r="AV62" s="149">
        <v>92.8571395874023</v>
      </c>
      <c r="AW62" s="149">
        <v>83.3333358764648</v>
      </c>
    </row>
    <row r="63" spans="1:49" ht="12.75">
      <c r="A63" s="138"/>
      <c r="B63" s="138">
        <v>26</v>
      </c>
      <c r="C63" s="138">
        <v>4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0</v>
      </c>
      <c r="K63" s="1">
        <v>1</v>
      </c>
      <c r="L63" s="1">
        <v>1</v>
      </c>
      <c r="M63" s="1">
        <v>1</v>
      </c>
      <c r="N63" s="1">
        <v>0</v>
      </c>
      <c r="O63" s="1">
        <v>1</v>
      </c>
      <c r="P63" s="1">
        <v>1</v>
      </c>
      <c r="Q63" s="1">
        <v>0</v>
      </c>
      <c r="AH63" s="1">
        <v>0</v>
      </c>
      <c r="AI63" s="1">
        <v>0</v>
      </c>
      <c r="AJ63" s="1">
        <v>0.5</v>
      </c>
      <c r="AK63" s="1">
        <v>0</v>
      </c>
      <c r="AL63" s="1">
        <v>0.25</v>
      </c>
      <c r="AM63" s="1">
        <v>1</v>
      </c>
      <c r="AR63" s="141">
        <v>12.75</v>
      </c>
      <c r="AS63" s="142">
        <v>11</v>
      </c>
      <c r="AT63" s="142">
        <v>1.75</v>
      </c>
      <c r="AU63" s="149">
        <v>63.75</v>
      </c>
      <c r="AV63" s="149">
        <v>78.5714263916016</v>
      </c>
      <c r="AW63" s="149">
        <v>29.1666660308838</v>
      </c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5</v>
      </c>
      <c r="C74" s="33"/>
      <c r="D74" s="34">
        <f aca="true" t="shared" si="13" ref="D74:AS74">SUM(D59:D73)</f>
        <v>5</v>
      </c>
      <c r="E74" s="34">
        <f t="shared" si="13"/>
        <v>5</v>
      </c>
      <c r="F74" s="34">
        <f t="shared" si="13"/>
        <v>5</v>
      </c>
      <c r="G74" s="34">
        <f t="shared" si="13"/>
        <v>5</v>
      </c>
      <c r="H74" s="34">
        <f t="shared" si="13"/>
        <v>4</v>
      </c>
      <c r="I74" s="34">
        <f t="shared" si="13"/>
        <v>5</v>
      </c>
      <c r="J74" s="34">
        <f t="shared" si="13"/>
        <v>3</v>
      </c>
      <c r="K74" s="34">
        <f t="shared" si="13"/>
        <v>4</v>
      </c>
      <c r="L74" s="34">
        <f t="shared" si="13"/>
        <v>5</v>
      </c>
      <c r="M74" s="34">
        <f t="shared" si="13"/>
        <v>5</v>
      </c>
      <c r="N74" s="34">
        <f t="shared" si="13"/>
        <v>4</v>
      </c>
      <c r="O74" s="34">
        <f t="shared" si="13"/>
        <v>5</v>
      </c>
      <c r="P74" s="34">
        <f t="shared" si="13"/>
        <v>5</v>
      </c>
      <c r="Q74" s="35">
        <f t="shared" si="13"/>
        <v>3</v>
      </c>
      <c r="R74" s="34">
        <f t="shared" si="13"/>
        <v>0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1</v>
      </c>
      <c r="AI74" s="34">
        <f t="shared" si="13"/>
        <v>3</v>
      </c>
      <c r="AJ74" s="34">
        <f t="shared" si="13"/>
        <v>3.75</v>
      </c>
      <c r="AK74" s="34">
        <f t="shared" si="13"/>
        <v>4</v>
      </c>
      <c r="AL74" s="34">
        <f t="shared" si="13"/>
        <v>4.25</v>
      </c>
      <c r="AM74" s="34">
        <f t="shared" si="13"/>
        <v>4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83</v>
      </c>
      <c r="AS74" s="140">
        <f t="shared" si="13"/>
        <v>63</v>
      </c>
      <c r="AT74" s="140">
        <f>SUM(AT59:AT73)</f>
        <v>20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1</v>
      </c>
      <c r="F75" s="38">
        <f t="shared" si="14"/>
        <v>1</v>
      </c>
      <c r="G75" s="38">
        <f t="shared" si="14"/>
        <v>1</v>
      </c>
      <c r="H75" s="38">
        <f t="shared" si="14"/>
        <v>0.8</v>
      </c>
      <c r="I75" s="38">
        <f t="shared" si="14"/>
        <v>1</v>
      </c>
      <c r="J75" s="38">
        <f t="shared" si="14"/>
        <v>0.6</v>
      </c>
      <c r="K75" s="38">
        <f t="shared" si="14"/>
        <v>0.8</v>
      </c>
      <c r="L75" s="38">
        <f t="shared" si="14"/>
        <v>1</v>
      </c>
      <c r="M75" s="38">
        <f t="shared" si="14"/>
        <v>1</v>
      </c>
      <c r="N75" s="38">
        <f t="shared" si="14"/>
        <v>0.8</v>
      </c>
      <c r="O75" s="38">
        <f t="shared" si="14"/>
        <v>1</v>
      </c>
      <c r="P75" s="38">
        <f t="shared" si="14"/>
        <v>1</v>
      </c>
      <c r="Q75" s="38">
        <f t="shared" si="14"/>
        <v>0.6</v>
      </c>
      <c r="R75" s="38">
        <f t="shared" si="14"/>
        <v>0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0.2</v>
      </c>
      <c r="AI75" s="38">
        <f t="shared" si="15"/>
        <v>0.6</v>
      </c>
      <c r="AJ75" s="38">
        <f t="shared" si="15"/>
        <v>0.75</v>
      </c>
      <c r="AK75" s="38">
        <f t="shared" si="15"/>
        <v>0.8</v>
      </c>
      <c r="AL75" s="38">
        <f t="shared" si="15"/>
        <v>0.85</v>
      </c>
      <c r="AM75" s="38">
        <f t="shared" si="15"/>
        <v>0.8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0.83</v>
      </c>
      <c r="AS75" s="89">
        <f>AS74/(AS5*$B$74)</f>
        <v>0.7411764705882353</v>
      </c>
      <c r="AT75" s="89">
        <f>AT74/(AT5*$B$74)</f>
        <v>1.3333333333333333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13</v>
      </c>
      <c r="E78" s="6">
        <f t="shared" si="16"/>
        <v>17</v>
      </c>
      <c r="F78" s="6">
        <f t="shared" si="16"/>
        <v>23</v>
      </c>
      <c r="G78" s="6">
        <f t="shared" si="16"/>
        <v>23</v>
      </c>
      <c r="H78" s="6">
        <f t="shared" si="16"/>
        <v>19</v>
      </c>
      <c r="I78" s="6">
        <f t="shared" si="16"/>
        <v>24</v>
      </c>
      <c r="J78" s="6">
        <f t="shared" si="16"/>
        <v>16</v>
      </c>
      <c r="K78" s="6">
        <f t="shared" si="16"/>
        <v>9</v>
      </c>
      <c r="L78" s="6">
        <f t="shared" si="16"/>
        <v>18</v>
      </c>
      <c r="M78" s="6">
        <f t="shared" si="16"/>
        <v>22</v>
      </c>
      <c r="N78" s="6">
        <f t="shared" si="16"/>
        <v>21</v>
      </c>
      <c r="O78" s="6">
        <f t="shared" si="16"/>
        <v>18</v>
      </c>
      <c r="P78" s="6">
        <f t="shared" si="16"/>
        <v>18</v>
      </c>
      <c r="Q78" s="6">
        <f t="shared" si="16"/>
        <v>15</v>
      </c>
      <c r="R78" s="6">
        <f t="shared" si="16"/>
        <v>0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13</v>
      </c>
      <c r="AI78" s="6">
        <f t="shared" si="16"/>
        <v>16</v>
      </c>
      <c r="AJ78" s="6">
        <f t="shared" si="16"/>
        <v>17.25</v>
      </c>
      <c r="AK78" s="6">
        <f t="shared" si="16"/>
        <v>18</v>
      </c>
      <c r="AL78" s="6">
        <f t="shared" si="16"/>
        <v>19</v>
      </c>
      <c r="AM78" s="6">
        <f t="shared" si="16"/>
        <v>12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351.25</v>
      </c>
      <c r="AS78" s="88">
        <f>AS57+AS74+AS40+AS23</f>
        <v>256</v>
      </c>
      <c r="AT78" s="88">
        <f>AT57+AT74+AT40+AT23</f>
        <v>95.25</v>
      </c>
      <c r="AU78" s="42"/>
      <c r="AV78" s="43"/>
      <c r="AW78" s="44"/>
    </row>
    <row r="79" spans="4:49" ht="12.75">
      <c r="D79" s="7">
        <f aca="true" t="shared" si="17" ref="D79:AQ79">D78/($B$23+$B$40+$D$57+$D$74)</f>
        <v>0.6190476190476191</v>
      </c>
      <c r="E79" s="7">
        <f t="shared" si="17"/>
        <v>0.8095238095238095</v>
      </c>
      <c r="F79" s="7">
        <f t="shared" si="17"/>
        <v>1.0952380952380953</v>
      </c>
      <c r="G79" s="7">
        <f t="shared" si="17"/>
        <v>1.0952380952380953</v>
      </c>
      <c r="H79" s="7">
        <f t="shared" si="17"/>
        <v>0.9047619047619048</v>
      </c>
      <c r="I79" s="7">
        <f t="shared" si="17"/>
        <v>1.1428571428571428</v>
      </c>
      <c r="J79" s="7">
        <f t="shared" si="17"/>
        <v>0.7619047619047619</v>
      </c>
      <c r="K79" s="7">
        <f t="shared" si="17"/>
        <v>0.42857142857142855</v>
      </c>
      <c r="L79" s="7">
        <f t="shared" si="17"/>
        <v>0.8571428571428571</v>
      </c>
      <c r="M79" s="7">
        <f t="shared" si="17"/>
        <v>1.0476190476190477</v>
      </c>
      <c r="N79" s="7">
        <f t="shared" si="17"/>
        <v>1</v>
      </c>
      <c r="O79" s="7">
        <f t="shared" si="17"/>
        <v>0.8571428571428571</v>
      </c>
      <c r="P79" s="7">
        <f t="shared" si="17"/>
        <v>0.8571428571428571</v>
      </c>
      <c r="Q79" s="7">
        <f t="shared" si="17"/>
        <v>0.7142857142857143</v>
      </c>
      <c r="R79" s="7">
        <f t="shared" si="17"/>
        <v>0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0.6190476190476191</v>
      </c>
      <c r="AI79" s="7">
        <f t="shared" si="17"/>
        <v>0.7619047619047619</v>
      </c>
      <c r="AJ79" s="7">
        <f t="shared" si="17"/>
        <v>0.8214285714285714</v>
      </c>
      <c r="AK79" s="7">
        <f t="shared" si="17"/>
        <v>0.8571428571428571</v>
      </c>
      <c r="AL79" s="7">
        <f t="shared" si="17"/>
        <v>0.9047619047619048</v>
      </c>
      <c r="AM79" s="7">
        <f t="shared" si="17"/>
        <v>0.5714285714285714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0.7317708333333333</v>
      </c>
      <c r="AS79" s="90">
        <f>AS78/($B$40+$B$23+$B$57+$B$74)/AS5</f>
        <v>0.6274509803921569</v>
      </c>
      <c r="AT79" s="90">
        <f>AT78/($B$40+$B$23+$B$57+$B$74)/AT5</f>
        <v>1.3229166666666667</v>
      </c>
      <c r="AU79" s="152">
        <f>(COUNTIF(AU8:AU73,"&lt;45"))-COUNTIF(AU42:AU73,"=0,00%")</f>
        <v>2</v>
      </c>
      <c r="AV79" s="152">
        <f>B74+B57+B40+B23-AU79-AW79</f>
        <v>6</v>
      </c>
      <c r="AW79" s="156">
        <f>COUNTIF(AU8:AU73,"&gt;69,99")</f>
        <v>16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Русский язык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08А </v>
      </c>
      <c r="J4" s="93" t="s">
        <v>70</v>
      </c>
      <c r="K4" s="197">
        <v>41380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15</v>
      </c>
      <c r="E6" s="117">
        <f>D6/D9</f>
        <v>0.625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8</v>
      </c>
      <c r="E7" s="117">
        <f>D7/D9</f>
        <v>0.3333333333333333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1</v>
      </c>
      <c r="E8" s="118">
        <f>D8/D9</f>
        <v>0.041666666666666664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24</v>
      </c>
      <c r="E9" s="119">
        <f>SUM(E6:E8)</f>
        <v>0.9999999999999999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16</v>
      </c>
      <c r="E12" s="69">
        <f>D12/D15</f>
        <v>0.6666666666666666</v>
      </c>
      <c r="F12" s="68"/>
      <c r="G12" s="180" t="s">
        <v>65</v>
      </c>
      <c r="H12" s="180"/>
      <c r="I12" s="180"/>
      <c r="J12" s="180"/>
      <c r="K12" s="132">
        <v>2</v>
      </c>
      <c r="L12" s="147">
        <f>K12/K15</f>
        <v>0.08333333333333333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6</v>
      </c>
      <c r="E13" s="69">
        <f>D13/D15</f>
        <v>0.25</v>
      </c>
      <c r="F13" s="68"/>
      <c r="G13" s="180" t="s">
        <v>66</v>
      </c>
      <c r="H13" s="180"/>
      <c r="I13" s="180"/>
      <c r="J13" s="180"/>
      <c r="K13" s="132">
        <v>20</v>
      </c>
      <c r="L13" s="147">
        <f>K13/K15</f>
        <v>0.8333333333333334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2</v>
      </c>
      <c r="E14" s="69">
        <f>D14/D15</f>
        <v>0.08333333333333333</v>
      </c>
      <c r="F14" s="68"/>
      <c r="G14" s="180" t="s">
        <v>67</v>
      </c>
      <c r="H14" s="180"/>
      <c r="I14" s="180"/>
      <c r="J14" s="180"/>
      <c r="K14" s="132">
        <v>2</v>
      </c>
      <c r="L14" s="147">
        <f>K14/K15</f>
        <v>0.08333333333333333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24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24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16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3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Русский язык</v>
      </c>
      <c r="D3" s="20"/>
      <c r="E3" s="21"/>
      <c r="F3" s="23" t="s">
        <v>19</v>
      </c>
      <c r="G3" s="24"/>
      <c r="H3" s="19" t="str">
        <f>матрица!H3</f>
        <v>08А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14</v>
      </c>
      <c r="H4" s="26" t="s">
        <v>23</v>
      </c>
      <c r="I4" s="19">
        <f>матрица!I4</f>
        <v>6</v>
      </c>
      <c r="K4" s="23" t="s">
        <v>24</v>
      </c>
      <c r="L4" s="24"/>
      <c r="M4" s="24"/>
      <c r="N4" s="24"/>
      <c r="O4" s="19">
        <f>матрица!O4</f>
        <v>17</v>
      </c>
      <c r="P4" s="23" t="s">
        <v>25</v>
      </c>
      <c r="Q4" s="24"/>
      <c r="R4" s="24"/>
      <c r="S4" s="24"/>
      <c r="T4" s="92">
        <f>матрица!T4</f>
        <v>3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</v>
      </c>
      <c r="E8" s="60">
        <f>(матрица!E23)/(матрица!$B$23)</f>
        <v>0.2857142857142857</v>
      </c>
      <c r="F8" s="60">
        <f>(матрица!F23)/(матрица!$B$23)</f>
        <v>0.8571428571428571</v>
      </c>
      <c r="G8" s="60">
        <f>(матрица!G23)/(матрица!$B$23)</f>
        <v>0.8571428571428571</v>
      </c>
      <c r="H8" s="60">
        <f>(матрица!H23)/(матрица!$B$23)</f>
        <v>1</v>
      </c>
      <c r="I8" s="60">
        <f>(матрица!I23)/(матрица!$B$23)</f>
        <v>1</v>
      </c>
      <c r="J8" s="60">
        <f>(матрица!J23)/(матрица!$B$23)</f>
        <v>0.42857142857142855</v>
      </c>
      <c r="K8" s="60">
        <f>(матрица!K23)/(матрица!$B$23)</f>
        <v>0.14285714285714285</v>
      </c>
      <c r="L8" s="60">
        <f>(матрица!L23)/(матрица!$B$23)</f>
        <v>0.5714285714285714</v>
      </c>
      <c r="M8" s="60">
        <f>(матрица!M23)/(матрица!$B$23)</f>
        <v>1</v>
      </c>
      <c r="N8" s="60">
        <f>(матрица!N23)/(матрица!$B$23)</f>
        <v>0.8571428571428571</v>
      </c>
      <c r="O8" s="60">
        <f>(матрица!O23)/(матрица!$B$23)</f>
        <v>0.42857142857142855</v>
      </c>
      <c r="P8" s="60">
        <f>(матрица!P23)/(матрица!$B$23)</f>
        <v>0.42857142857142855</v>
      </c>
      <c r="Q8" s="60">
        <f>(матрица!Q23)/(матрица!$B$23)</f>
        <v>0.2857142857142857</v>
      </c>
      <c r="R8" s="60">
        <f>(матрица!R23)/(матрица!$B$23)</f>
        <v>0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0.8571428571428571</v>
      </c>
      <c r="AI8" s="60">
        <f>(матрица!AI23)/(матрица!$B$23)</f>
        <v>0.5714285714285714</v>
      </c>
      <c r="AJ8" s="60">
        <f>(матрица!AJ23)/(матрица!$B$23)</f>
        <v>0.7857142857142857</v>
      </c>
      <c r="AK8" s="60">
        <f>(матрица!AK23)/(матрица!$B$23)</f>
        <v>0.7142857142857143</v>
      </c>
      <c r="AL8" s="60">
        <f>(матрица!AL23)/(матрица!$B$23)</f>
        <v>0.7142857142857143</v>
      </c>
      <c r="AM8" s="60">
        <f>(матрица!AM23)/(матрица!$B$23)</f>
        <v>0.8571428571428571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0.8571428571428571</v>
      </c>
      <c r="AS8" s="60">
        <f>(матрица!AI23)/(матрица!$B$23)</f>
        <v>0.5714285714285714</v>
      </c>
      <c r="AT8" s="60">
        <f>(матрица!AJ23)/(матрица!$B$23)</f>
        <v>0.7857142857142857</v>
      </c>
      <c r="AU8" s="60">
        <f>(матрица!AK23)/(матрица!$B$23)</f>
        <v>0.7142857142857143</v>
      </c>
      <c r="AV8" s="60">
        <f>(матрица!AL23)/(матрица!$B$23)</f>
        <v>0.7142857142857143</v>
      </c>
      <c r="AW8" s="60">
        <f>(матрица!AM23)/(матрица!$B$23)</f>
        <v>0.8571428571428571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0.6321428571428571</v>
      </c>
      <c r="BC8" s="91">
        <f>(матрица!AS23)/(матрица!$B$23)/матрица!AS5</f>
        <v>0.4789915966386554</v>
      </c>
      <c r="BD8" s="91">
        <f>(матрица!AT23)/(матрица!$B$23)/матрица!AT5</f>
        <v>1.5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0.8333333333333334</v>
      </c>
      <c r="E9" s="60">
        <f>(матрица!E40)/(матрица!$B$40)</f>
        <v>0.8333333333333334</v>
      </c>
      <c r="F9" s="60">
        <f>(матрица!F40)/(матрица!$B$40)</f>
        <v>1</v>
      </c>
      <c r="G9" s="60">
        <f>(матрица!G40)/(матрица!$B$40)</f>
        <v>1</v>
      </c>
      <c r="H9" s="60">
        <f>(матрица!H40)/(матрица!$B$40)</f>
        <v>0.8333333333333334</v>
      </c>
      <c r="I9" s="60">
        <f>(матрица!I40)/(матрица!$B$40)</f>
        <v>1</v>
      </c>
      <c r="J9" s="60">
        <f>(матрица!J40)/(матрица!$B$40)</f>
        <v>1</v>
      </c>
      <c r="K9" s="60">
        <f>(матрица!K40)/(матрица!$B$40)</f>
        <v>0</v>
      </c>
      <c r="L9" s="60">
        <f>(матрица!L40)/(матрица!$B$40)</f>
        <v>0.5</v>
      </c>
      <c r="M9" s="60">
        <f>(матрица!M40)/(матрица!$B$40)</f>
        <v>1</v>
      </c>
      <c r="N9" s="60">
        <f>(матрица!N40)/(матрица!$B$40)</f>
        <v>0.8333333333333334</v>
      </c>
      <c r="O9" s="60">
        <f>(матрица!O40)/(матрица!$B$40)</f>
        <v>0.8333333333333334</v>
      </c>
      <c r="P9" s="60">
        <f>(матрица!P40)/(матрица!$B$40)</f>
        <v>1</v>
      </c>
      <c r="Q9" s="60">
        <f>(матрица!Q40)/(матрица!$B$40)</f>
        <v>0.8333333333333334</v>
      </c>
      <c r="R9" s="60">
        <f>(матрица!R40)/(матрица!$B$40)</f>
        <v>0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</v>
      </c>
      <c r="AI9" s="60">
        <f>(матрица!AI40)/(матрица!$B$40)</f>
        <v>0.8333333333333334</v>
      </c>
      <c r="AJ9" s="60">
        <f>(матрица!AJ40)/(матрица!$B$40)</f>
        <v>0.625</v>
      </c>
      <c r="AK9" s="60">
        <f>(матрица!AK40)/(матрица!$B$40)</f>
        <v>0.7083333333333334</v>
      </c>
      <c r="AL9" s="60">
        <f>(матрица!AL40)/(матрица!$B$40)</f>
        <v>0.75</v>
      </c>
      <c r="AM9" s="60">
        <f>(матрица!AM40)/(матрица!$B$40)</f>
        <v>0.3333333333333333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</v>
      </c>
      <c r="AS9" s="60">
        <f>(матрица!AI40)/(матрица!$B$40)</f>
        <v>0.8333333333333334</v>
      </c>
      <c r="AT9" s="60">
        <f>(матрица!AJ40)/(матрица!$B$40)</f>
        <v>0.625</v>
      </c>
      <c r="AU9" s="60">
        <f>(матрица!AK40)/(матрица!$B$40)</f>
        <v>0.7083333333333334</v>
      </c>
      <c r="AV9" s="60">
        <f>(матрица!AL40)/(матрица!$B$40)</f>
        <v>0.75</v>
      </c>
      <c r="AW9" s="60">
        <f>(матрица!AM40)/(матрица!$B$40)</f>
        <v>0.3333333333333333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0.7375</v>
      </c>
      <c r="BC9" s="91">
        <f>(матрица!AS40)/(матрица!$B$40)/матрица!AS5</f>
        <v>0.6764705882352942</v>
      </c>
      <c r="BD9" s="91">
        <f>(матрица!AT40)/(матрица!$B$40)/матрица!AT5</f>
        <v>1.0833333333333333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0.5</v>
      </c>
      <c r="E10" s="60">
        <f>(матрица!E57)/(матрица!$B$57)</f>
        <v>0.8333333333333334</v>
      </c>
      <c r="F10" s="60">
        <f>(матрица!F57)/(матрица!$B$57)</f>
        <v>1</v>
      </c>
      <c r="G10" s="60">
        <f>(матрица!G57)/(матрица!$B$57)</f>
        <v>1</v>
      </c>
      <c r="H10" s="60">
        <f>(матрица!H57)/(матрица!$B$57)</f>
        <v>0.5</v>
      </c>
      <c r="I10" s="60">
        <f>(матрица!I57)/(матрица!$B$57)</f>
        <v>1</v>
      </c>
      <c r="J10" s="60">
        <f>(матрица!J57)/(матрица!$B$57)</f>
        <v>0.6666666666666666</v>
      </c>
      <c r="K10" s="60">
        <f>(матрица!K57)/(матрица!$B$57)</f>
        <v>0.6666666666666666</v>
      </c>
      <c r="L10" s="60">
        <f>(матрица!L57)/(матрица!$B$57)</f>
        <v>1</v>
      </c>
      <c r="M10" s="60">
        <f>(матрица!M57)/(матрица!$B$57)</f>
        <v>0.6666666666666666</v>
      </c>
      <c r="N10" s="60">
        <f>(матрица!N57)/(матрица!$B$57)</f>
        <v>1</v>
      </c>
      <c r="O10" s="60">
        <f>(матрица!O57)/(матрица!$B$57)</f>
        <v>0.8333333333333334</v>
      </c>
      <c r="P10" s="60">
        <f>(матрица!P57)/(матрица!$B$57)</f>
        <v>0.6666666666666666</v>
      </c>
      <c r="Q10" s="60">
        <f>(матрица!Q57)/(матрица!$B$57)</f>
        <v>0.8333333333333334</v>
      </c>
      <c r="R10" s="60">
        <f>(матрица!R57)/(матрица!$B$57)</f>
        <v>0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1</v>
      </c>
      <c r="AI10" s="60">
        <f>(матрица!AI57)/(матрица!$B$57)</f>
        <v>0.6666666666666666</v>
      </c>
      <c r="AJ10" s="60">
        <f>(матрица!AJ57)/(матрица!$B$57)</f>
        <v>0.7083333333333334</v>
      </c>
      <c r="AK10" s="60">
        <f>(матрица!AK57)/(матрица!$B$57)</f>
        <v>0.7916666666666666</v>
      </c>
      <c r="AL10" s="60">
        <f>(матрица!AL57)/(матрица!$B$57)</f>
        <v>0.875</v>
      </c>
      <c r="AM10" s="60">
        <f>(матрица!AM57)/(матрица!$B$57)</f>
        <v>0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1</v>
      </c>
      <c r="AS10" s="60">
        <f>(матрица!AI57)/(матрица!$B$57)</f>
        <v>0.6666666666666666</v>
      </c>
      <c r="AT10" s="60">
        <f>(матрица!AJ57)/(матрица!$B$57)</f>
        <v>0.7083333333333334</v>
      </c>
      <c r="AU10" s="60">
        <f>(матрица!AK57)/(матрица!$B$57)</f>
        <v>0.7916666666666666</v>
      </c>
      <c r="AV10" s="60">
        <f>(матрица!AL57)/(матрица!$B$57)</f>
        <v>0.875</v>
      </c>
      <c r="AW10" s="60">
        <f>(матрица!AM57)/(матрица!$B$57)</f>
        <v>0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0.7604166666666667</v>
      </c>
      <c r="BC10" s="91">
        <f>(матрица!AS57)/(матрица!$B$57)/матрица!AS5</f>
        <v>0.6568627450980392</v>
      </c>
      <c r="BD10" s="91">
        <f>(матрица!AT57)/(матрица!$B$57)/матрица!AT5</f>
        <v>1.3472222222222223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1</v>
      </c>
      <c r="F11" s="60">
        <f>(матрица!F74)/(матрица!$B$74)</f>
        <v>1</v>
      </c>
      <c r="G11" s="60">
        <f>(матрица!G74)/(матрица!$B$74)</f>
        <v>1</v>
      </c>
      <c r="H11" s="60">
        <f>(матрица!H74)/(матрица!$B$74)</f>
        <v>0.8</v>
      </c>
      <c r="I11" s="60">
        <f>(матрица!I74)/(матрица!$B$74)</f>
        <v>1</v>
      </c>
      <c r="J11" s="60">
        <f>(матрица!J74)/(матрица!$B$74)</f>
        <v>0.6</v>
      </c>
      <c r="K11" s="60">
        <f>(матрица!K74)/(матрица!$B$74)</f>
        <v>0.8</v>
      </c>
      <c r="L11" s="60">
        <f>(матрица!L74)/(матрица!$B$74)</f>
        <v>1</v>
      </c>
      <c r="M11" s="60">
        <f>(матрица!M74)/(матрица!$B$74)</f>
        <v>1</v>
      </c>
      <c r="N11" s="60">
        <f>(матрица!N74)/(матрица!$B$74)</f>
        <v>0.8</v>
      </c>
      <c r="O11" s="60">
        <f>(матрица!O74)/(матрица!$B$74)</f>
        <v>1</v>
      </c>
      <c r="P11" s="60">
        <f>(матрица!P74)/(матрица!$B$74)</f>
        <v>1</v>
      </c>
      <c r="Q11" s="60">
        <f>(матрица!Q74)/(матрица!$B$74)</f>
        <v>0.6</v>
      </c>
      <c r="R11" s="60">
        <f>(матрица!R74)/(матрица!$B$74)</f>
        <v>0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0.2</v>
      </c>
      <c r="AI11" s="60">
        <f>(матрица!AI74)/(матрица!$B$74)</f>
        <v>0.6</v>
      </c>
      <c r="AJ11" s="60">
        <f>(матрица!AJ74)/(матрица!$B$74)</f>
        <v>0.75</v>
      </c>
      <c r="AK11" s="60">
        <f>(матрица!AK74)/(матрица!$B$74)</f>
        <v>0.8</v>
      </c>
      <c r="AL11" s="60">
        <f>(матрица!AL74)/(матрица!$B$74)</f>
        <v>0.85</v>
      </c>
      <c r="AM11" s="60">
        <f>(матрица!AM74)/(матрица!$B$74)</f>
        <v>0.8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0.2</v>
      </c>
      <c r="AS11" s="60">
        <f>(матрица!AI74)/(матрица!$B$74)</f>
        <v>0.6</v>
      </c>
      <c r="AT11" s="60">
        <f>(матрица!AJ74)/(матрица!$B$74)</f>
        <v>0.75</v>
      </c>
      <c r="AU11" s="60">
        <f>(матрица!AK74)/(матрица!$B$74)</f>
        <v>0.8</v>
      </c>
      <c r="AV11" s="60">
        <f>(матрица!AL74)/(матрица!$B$74)</f>
        <v>0.85</v>
      </c>
      <c r="AW11" s="60">
        <f>(матрица!AM74)/(матрица!$B$74)</f>
        <v>0.8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0.8300000000000001</v>
      </c>
      <c r="BC11" s="91">
        <f>(матрица!AS74)/(матрица!$B$74)/матрица!AS5</f>
        <v>0.7411764705882353</v>
      </c>
      <c r="BD11" s="91">
        <f>(матрица!AT74)/(матрица!$B$74)/матрица!AT5</f>
        <v>1.3333333333333333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2013-05-16T18:17:06Z</dcterms:modified>
  <cp:category/>
  <cp:version/>
  <cp:contentType/>
  <cp:contentStatus/>
</cp:coreProperties>
</file>